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<sst xmlns="http://schemas.openxmlformats.org/spreadsheetml/2006/main" count="8096" uniqueCount="1493">
  <si>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</si>
  <si>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</si>
  <si>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</si>
  <si>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</si>
  <si>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</si>
  <si>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</si>
  <si>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</si>
  <si>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</si>
  <si>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</si>
  <si>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</si>
  <si>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</si>
  <si>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</si>
  <si>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</si>
  <si>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</si>
  <si>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</si>
  <si>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</si>
  <si>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</si>
  <si>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</si>
  <si>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</si>
  <si>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</si>
  <si>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</si>
  <si>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</si>
  <si>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</si>
  <si>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</si>
  <si>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</si>
  <si>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</si>
  <si>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</si>
  <si>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</si>
  <si>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</si>
  <si>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</si>
  <si>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</si>
  <si>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</si>
  <si>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</si>
  <si>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</si>
  <si>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</si>
  <si>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</si>
  <si>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</si>
  <si>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</si>
  <si>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</si>
  <si>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</si>
  <si>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</si>
  <si>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</si>
  <si>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</si>
  <si>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</si>
  <si>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</si>
  <si>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</si>
  <si>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</si>
  <si>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</si>
  <si>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</si>
  <si>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</si>
  <si>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</si>
  <si>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</si>
  <si>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</si>
  <si>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</si>
  <si>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</si>
  <si>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</si>
  <si>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</si>
  <si>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</si>
  <si>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</si>
  <si>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</si>
  <si>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</si>
  <si>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</si>
  <si>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</si>
  <si>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</si>
  <si>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</si>
  <si>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</si>
  <si>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</si>
  <si>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</si>
  <si>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</si>
  <si>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</si>
  <si>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</si>
  <si>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</si>
  <si>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</si>
  <si>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</si>
  <si>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</si>
  <si>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</si>
  <si>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</si>
  <si>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</si>
  <si>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</si>
  <si>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</si>
  <si>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</si>
  <si>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</si>
  <si>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</si>
  <si>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</si>
  <si>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</si>
  <si>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</si>
  <si>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</si>
  <si>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</si>
  <si>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</si>
  <si>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</si>
  <si>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</si>
  <si>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</si>
  <si>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</si>
  <si>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</si>
  <si>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</si>
  <si>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</si>
  <si>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</si>
  <si>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</si>
  <si>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</si>
  <si>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</si>
  <si>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</si>
  <si>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</si>
  <si>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</si>
  <si>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</si>
  <si>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</si>
  <si>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</si>
  <si>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</si>
  <si>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</si>
  <si>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</si>
  <si>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</si>
  <si>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</si>
  <si>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</si>
  <si>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</si>
  <si>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</si>
  <si>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</si>
  <si>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</si>
  <si>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</si>
  <si>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</si>
  <si>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</si>
  <si>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</si>
  <si>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</si>
  <si>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</si>
  <si>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</si>
  <si>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</si>
  <si>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</si>
  <si>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</si>
  <si>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</si>
  <si>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</si>
  <si>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</si>
  <si>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</si>
  <si>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</si>
  <si>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</si>
  <si>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</si>
  <si>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</si>
  <si>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</si>
  <si>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</si>
  <si>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</si>
  <si>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</si>
  <si>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</si>
  <si>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</si>
  <si>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</si>
  <si>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</si>
  <si>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</si>
  <si>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</si>
  <si>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</si>
  <si>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</si>
  <si>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</si>
  <si>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</si>
  <si>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</si>
  <si>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</si>
  <si>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</si>
  <si>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</si>
  <si>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</si>
  <si>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</si>
  <si>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</si>
  <si>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</si>
  <si>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</si>
  <si>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</si>
  <si>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</si>
  <si>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</si>
  <si>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</si>
  <si>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</si>
  <si>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</si>
  <si>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</si>
  <si>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</si>
  <si>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</si>
  <si>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</si>
  <si>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</si>
  <si>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</si>
  <si>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</si>
  <si>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</si>
  <si>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</si>
  <si>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</si>
  <si>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</si>
  <si>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</si>
  <si>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</si>
  <si>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</si>
  <si>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</si>
  <si>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</si>
  <si>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</si>
  <si>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</si>
  <si>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</si>
  <si>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</si>
  <si>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</si>
  <si>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</si>
  <si>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</si>
  <si>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</si>
  <si>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</si>
  <si>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t>
  </si>
  <si>
    <t>Workbook Settings 17</t>
  </si>
  <si>
    <t>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t>
  </si>
  <si>
    <t>Workbook Settings 18</t>
  </si>
  <si>
    <t>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</si>
  <si>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</si>
  <si>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</si>
  <si>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</si>
  <si>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</si>
  <si>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</si>
  <si>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Edge Weight</t>
  </si>
  <si>
    <t>Edge Type</t>
  </si>
  <si>
    <t>Edit Comment</t>
  </si>
  <si>
    <t>Edit Size</t>
  </si>
  <si>
    <t>About.me</t>
  </si>
  <si>
    <t>Gigi_Levy-Weiss</t>
  </si>
  <si>
    <t>The Independent</t>
  </si>
  <si>
    <t>Facebook</t>
  </si>
  <si>
    <t>LinkedIn</t>
  </si>
  <si>
    <t>Silicon Valley</t>
  </si>
  <si>
    <t>VentureBeat</t>
  </si>
  <si>
    <t>United States</t>
  </si>
  <si>
    <t>California</t>
  </si>
  <si>
    <t>San Francisco</t>
  </si>
  <si>
    <t>online gambling</t>
  </si>
  <si>
    <t>Amdocs</t>
  </si>
  <si>
    <t>Ramat HaSharon</t>
  </si>
  <si>
    <t>Kellogg Graduate School of Management</t>
  </si>
  <si>
    <t>startup company</t>
  </si>
  <si>
    <t>TechCrunch</t>
  </si>
  <si>
    <t>MyHeritage</t>
  </si>
  <si>
    <t>Globes (newspaper)</t>
  </si>
  <si>
    <t>Hola (VPN)</t>
  </si>
  <si>
    <t>Plarium</t>
  </si>
  <si>
    <t>angel investor</t>
  </si>
  <si>
    <t>888 Holdings</t>
  </si>
  <si>
    <t>The Daily Telegraph</t>
  </si>
  <si>
    <t>Northwestern University</t>
  </si>
  <si>
    <t>Tel Aviv University</t>
  </si>
  <si>
    <t>Kellogg School of Management</t>
  </si>
  <si>
    <t>Israel</t>
  </si>
  <si>
    <t>Israeli Air Force</t>
  </si>
  <si>
    <t>alma mater</t>
  </si>
  <si>
    <t>Caesars Entertainment Corporation</t>
  </si>
  <si>
    <t>Perion</t>
  </si>
  <si>
    <t>MassiveImpact</t>
  </si>
  <si>
    <t>financial crisis of 2007–08</t>
  </si>
  <si>
    <t>UIGEA</t>
  </si>
  <si>
    <t>Chief Operating Officer</t>
  </si>
  <si>
    <t>SaaS</t>
  </si>
  <si>
    <t>systems integrator</t>
  </si>
  <si>
    <t>Bertelsmann SE &amp; Co. KGaA</t>
  </si>
  <si>
    <t>business accelerator</t>
  </si>
  <si>
    <t>MEET – Middle East Education Through Technology</t>
  </si>
  <si>
    <t>CEO</t>
  </si>
  <si>
    <t>BusinessWeek</t>
  </si>
  <si>
    <t>myThings</t>
  </si>
  <si>
    <t>SimilarWeb</t>
  </si>
  <si>
    <t>UK</t>
  </si>
  <si>
    <t>McGraw-Hill</t>
  </si>
  <si>
    <t>Latet</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</si>
  <si>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</si>
  <si>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</si>
  <si>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</si>
  <si>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</si>
  <si>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</si>
  <si>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</si>
  <si>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</si>
  <si>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</si>
  <si>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</si>
  <si>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</si>
  <si>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</si>
  <si>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http://en.wikipedia.org/wiki/alma mater</t>
  </si>
  <si>
    <t>http://en.wikipedia.org/wiki/The Independent</t>
  </si>
  <si>
    <t>http://en.wikipedia.org/wiki/The Daily Telegraph</t>
  </si>
  <si>
    <t>http://en.wikipedia.org/wiki/United States</t>
  </si>
  <si>
    <t>http://en.wikipedia.org/wiki/Silicon Valley</t>
  </si>
  <si>
    <t>http://en.wikipedia.org/wiki/Caesars Entertainment Corporation</t>
  </si>
  <si>
    <t>http://en.wikipedia.org/wiki/San Francisco</t>
  </si>
  <si>
    <t>http://en.wikipedia.org/wiki/startup company</t>
  </si>
  <si>
    <t>http://en.wikipedia.org/wiki/financial crisis of 2007–08</t>
  </si>
  <si>
    <t>http://en.wikipedia.org/wiki/online gambling</t>
  </si>
  <si>
    <t>http://en.wikipedia.org/wiki/Chief Operating Officer</t>
  </si>
  <si>
    <t>http://en.wikipedia.org/wiki/systems integrator</t>
  </si>
  <si>
    <t>http://en.wikipedia.org/wiki/Ramat HaSharon</t>
  </si>
  <si>
    <t>http://en.wikipedia.org/wiki/Kellogg Graduate School of Management</t>
  </si>
  <si>
    <t>http://en.wikipedia.org/wiki/Kellogg School of Management</t>
  </si>
  <si>
    <t>http://en.wikipedia.org/wiki/Bertelsmann SE &amp; Co. KGaA</t>
  </si>
  <si>
    <t>http://en.wikipedia.org/wiki/business accelerator</t>
  </si>
  <si>
    <t>http://en.wikipedia.org/wiki/MEET – Middle East Education Through Technology</t>
  </si>
  <si>
    <t>http://en.wikipedia.org/wiki/Globes (newspaper)</t>
  </si>
  <si>
    <t>http://en.wikipedia.org/wiki/Hola (VPN)</t>
  </si>
  <si>
    <t>http://en.wikipedia.org/wiki/angel investor</t>
  </si>
  <si>
    <t>http://en.wikipedia.org/wiki/888 Holdings</t>
  </si>
  <si>
    <t>http://en.wikipedia.org/wiki/Northwestern University</t>
  </si>
  <si>
    <t>http://en.wikipedia.org/wiki/Tel Aviv University</t>
  </si>
  <si>
    <t>http://en.wikipedia.org/wiki/Israeli Air Force</t>
  </si>
  <si>
    <t>Article</t>
  </si>
  <si>
    <t>LinkedIn () is an American business and employment-oriented online service that operates via websites and mobile apps. Launched on May 5, 2003, the platform is primarily used for professional networking and career development, and allows job seekers to post their CVs and employers to post jobs. As of 2015, most of the company's revenue came from selling access to information about its members to recruiters and sales professionals. Since December 2016, it has been a wholly owned subsidiary of Microsoft. As of September 2021, LinkedIn has 774+ million registered members from over 200 countries and territories.LinkedIn allows members (both workers and employers) to create profiles and "connect" with each other in an online social network which may represent real-world professional relationships. Members can invite anyone (whether an existing member or not) to become a "connection".  LinkedIn can also be used to organize offline events, join groups, write articles, publish job postings, post photos and videos, and more.</t>
  </si>
  <si>
    <t xml:space="preserve">Facebook is an American online social media and social networking service owned by Facebook, Inc.
Founded in 2004 by Mark Zuckerberg with fellow Harvard College students and roommates Eduardo Saverin, Andrew McCollum, Dustin Moskovitz, and Chris Hughes, its name comes from the face book directories often given to American university students. Membership was initially limited to Harvard students, gradually expanding to other North American universities and, since 2006, anyone over 13 years old. As of 2020, Facebook claimed 2.8 billion monthly active users, and ranked seventh in global internet usage. It was the most downloaded mobile app of the 2010s.Facebook can be accessed from devices with Internet connectivity, such as personal computers, tablets and smartphones. After registering, users can create a profile revealing information about themselves. They can post text, photos and multimedia which are shared with any other users who have agreed to be their "friend" or, with different privacy settings, publicly. Users can also communicate directly with each other with Facebook Messenger, join common-interest groups, and receive notifications on the activities of their Facebook friends and pages they follow.
The subject of numerous controversies, Facebook has often been criticized over issues such as user privacy (as with the Cambridge Analytica data scandal), political manipulation (as with the 2016 U.S. elections), mass surveillance, psychological effects such as addiction and low self-esteem, and content such as fake news, conspiracy theories, copyright infringement, and hate speech. Commentators have accused Facebook of willingly facilitating the spread of such content, as well as exaggerating its number of users to appeal to advertisers.
</t>
  </si>
  <si>
    <t>Gigi Levy-Weiss (born Gigi Levy, Israel, Hebrew: גיגי לוי-וייס) is an Israeli businessman and investor. He works primarily with internet, software and gaming companies. He is currently involved with various startup companies including SimilarWeb, Plarium, myThings, Hola, MyHeritage, and Kenshoo. He is the former CEO for online gambling company 888 Holdings, and is on the board of the Israeli-Palestinian  nonprofit organization MEET, being formerly involved with Latet. In 2014 he co-founded the investment firm and business accelerator NFX Guild. He joined the supervisory board at Bertelsmann SE &amp;amp; Co. KGaA in Germany in May 2015.</t>
  </si>
  <si>
    <t xml:space="preserve">Alma mater (Latin: alma mater, lit. 'nourishing mother'; pl. [rarely used] almae matres) is an allegorical Latin phrase currently used to identify a school, college, or university that one formerly attended. The phrase is variously translated as "nourishing mother", "nursing mother", or "fostering mother", suggesting that a school provides intellectual nourishment to her students.Before its current use, alma mater was an honorific title for various mother goddesses, especially Ceres or Cybele. Later, in Catholicism, it became a title of the Virgin Mary. 
The term entered academic use when the University of Bologna adopted the motto Alma Mater Studiorum ("nurturing mother of studies"), to celebrate the university's historic status as the longest continuously operating university in the Western world.The term is related to alumnus, literally meaning a "nursling" or "one who is nourished", that frequently is used for a graduate.
</t>
  </si>
  <si>
    <t>The Independent is a British online newspaper. It was established in 1986 as a national morning printed paper. Nicknamed the Indy, it began as a broadsheet and changed to tabloid format in 2003. The last printed edition was published on Saturday 26 March 2016, leaving only the online edition.It tends to take a pro-market stance on economic issues. The newspaper was controlled by Tony O'Reilly's Irish Independent News &amp;amp; Media from 1997 until it was sold to the Russian oligarch and former KGB Officer Alexander Lebedev in 2010. In 2017, a Saudi Arabian investor bought a 30% stake in it.In June 2015, the newspaper had an average daily circulation of just below 58,000, 85% down from its 1990 peak, while the Sunday edition had a circulation of just over 97,000. The daily edition was named National Newspaper of the Year at the 2004 British Press Awards. The website and mobile app have a combined monthly reach of 22,939,000.</t>
  </si>
  <si>
    <t>The Daily Telegraph, known online and elsewhere as The Telegraph (), is a national British daily broadsheet newspaper published in London by Telegraph Media Group and distributed across the United Kingdom and internationally.
It was founded by Arthur B. Sleigh in 1855 as The Daily Telegraph &amp;amp; Courier. Considered a newspaper of record over The Times in the UK when the Conservatives are in power, The Telegraph generally has a reputation for high-quality journalism, and has been described as being "one of the world's great titles".The paper's motto, "Was, is, and will be", appears in the editorial pages and has featured in every edition of the newspaper since 19 April 1858. The paper had a circulation of 363,183 in December 2018, descending further until it withdrew from newspaper circulation audits in 2019, having declined almost 80%, much faster than industry trends, from 1.4 million in 1980. Its sister paper, The Sunday Telegraph, which started in 1961, had a circulation of 281,025 as of December 2018. The two sister newspapers are run separately, with different editorial staff, but there is cross-usage of stories.
The Telegraph has been the first newspaper to report on a number of notable news scoops, including the outbreak of World War II by rookie reporter Clare Hollingworth, described as "the scoop of the century", the 2009 MP expenses scandal – which led to a number of high-profile political resignations and for which it was named 2009 British Newspaper of the Year – and its 2016 undercover investigation on the England football manager Sam Allardyce.</t>
  </si>
  <si>
    <t xml:space="preserve">TechCrunch is an American online newspaper focusing on high tech and startup companies. It was founded in June 2005 by partners of Archimedes Ventures, Michael Arrington and Keith Teare, and was acquired in 2010 by AOL for $25 million. TechCrunch is also best known for its Disrupt conferences; an annual technology event hosted in several cities across United States, Europe, and China.
</t>
  </si>
  <si>
    <t>The United States of America (U.S.A. or USA), commonly known as the United States (U.S. or US) or America, is a country primarily located in North America. It consists of 50 states, a federal district, five major unincorporated territories, 326 Indian reservations, and some minor possessions. At 3.8 million square miles (9.8 million square kilometers), it is the world's third- or fourth-largest country by total area. The United States shares significant land borders with Canada to the north and Mexico to the south as well as limited maritime borders with the Bahamas, Cuba, and Russia. With a population of more than 331 million people, it is the third-most populous country in the world. The national capital is Washington, D.C., and the most populous city is New York City.
Paleo-Indians migrated from Siberia to the North American mainland at least 12,000 years ago, and European colonization began in the 16th century. The United States emerged from the thirteen British colonies established along the East Coast. Disputes with Great Britain over taxation and political representation led to the American Revolutionary War (1775–1783), which established the nation's independence. In the late 18th century, the U.S. began expanding across North America, gradually obtaining new territories, sometimes through war, frequently displacing Native Americans, and admitting new states; by 1848, the United States spanned the continent. Slavery was legal in the southern United States until the second half of the 19th century when the American Civil War led to its abolition. The Spanish–American War and World War I established the U.S. as a world power, a status confirmed by the outcome of World War II.
During the Cold War, the United States fought the Korean War and the Vietnam War but avoided direct military conflict with the Soviet Union. The two superpowers competed in the Space Race, culminating in the 1969 spaceflight that first landed humans on the Moon. The Soviet Union's dissolution in 1991 ended the Cold War, leaving the United States as the world's sole superpower.
The United States is a federal republic and a representative democracy with three separate branches of government, including a bicameral legislature. It is a founding member of the United Nations, World Bank, International Monetary Fund, Organization of American States, NATO, and other international organizations. It is a permanent member of the United Nations Security Council. Considered a melting pot of cultures and ethnicities, its population has been profoundly shaped by centuries of immigration. The U.S. ranks high in international measures of economic freedom, quality of life, education, and human rights and has low levels of perceived corruption. However, the country has been criticized for inequality related to race, wealth, and income; use of capital punishment; high incarceration rates; and lack of universal health care.
The United States is a highly developed country, accounts for approximately a quarter of global GDP, and is the world's largest economy by GDP at market exchange rates. By value, the United States is the world's largest importer and second-largest exporter of goods. Although its population is only 4.2% of the world's total, it holds 29.4% of the total wealth in the world, the largest share held by any country. Making up more than a third of global military spending, it is the foremost military power in the world and a leading political, cultural, and scientific force internationally.</t>
  </si>
  <si>
    <t>California is a state in the Western United States. It is bordered by Nevada to the east, Arizona to the southeast, the Pacific Ocean to the west, Oregon to the north, and the Mexican state of Baja California to the south. With over 39.5 million residents across a total area of approximately 163,696 square miles (423,970 km2), it is the most populous and the third-largest U.S. state by area. It is also the most populated subnational entity in North America and the 34th most populous in the world. The Greater Los Angeles area and the San Francisco Bay Area are the nation's second and fifth most populous urban regions respectively, with the former having more than 18.7 million residents and the latter having over 9.6 million. Sacramento is the state's capital, while Los Angeles is the most populous city in the state and the second most populous city in the country (after New York City). Los Angeles County is the country's most populous, while San Bernardino County is the largest county by area in the country. San Francisco, which is both a city and a county, is the second most densely populated major city in the country (after New York City) and the fifth most densely populated county in the country, behind four of New York City's five boroughs.
The economy of California, with a gross state product of $3.2 trillion as of 2019, is the largest sub-national economy in the world. If it were a country, it would be the 37th most populous country and the fifth largest economy as of 2020. The Greater Los Angeles area and the San Francisco Bay Area are the nation's second- and third-largest urban economies ($1.0 trillion and $0.5 trillion respectively as of 2020), after the New York metropolitan area ($1.8 trillion). The San Francisco Bay Area Combined Statistical Area had the nation's highest gross domestic product per capita ($106,757) among large primary statistical areas in 2018, and is home to five of the world's ten largest companies by market capitalization and four of the world's ten richest people.What is now California was first settled by various Native Californian tribes before being explored by a number of Europeans during the 16th and 17th centuries. The Spanish Empire then claimed and colonized it. In 1804, it was included in Alta California province within the Viceroyalty of New Spain. The area became a part of Mexico in 1821, following its successful war for independence, but was ceded to the United States in 1848 after the Mexican–American War. The western portion of Alta California was then organized and admitted as the 31st state on September 9, 1850, following the Compromise of 1850. The California Gold Rush started in 1848 and led to dramatic social and demographic changes, with large-scale immigration from other parts of the United States and abroad and an accompanying economic boom.
Notable contributions to popular culture, for example in entertainment and sports, have their origins in California. The state also has made noteworthy contributions in the fields of communication, information, innovation, environmentalism, economics, and politics. It is the home of Hollywood, the oldest and largest film industry in the world, which has had a profound effect on global entertainment. It is considered the origin of the hippie counterculture, beach and car culture, and the personal computer, among other innovations. The San Francisco Bay Area and the Greater Los Angeles Area are widely seen as centers of the global technology and entertainment industries, respectively. California's economy is very diverse: 58% of it is based on finance, government, real estate services, technology, and professional, scientific, and technical business services. Although it accounts for only 1.5% of the state's economy, California's agriculture industry has the highest output of any U.S. state. California's ports and harbors handle about a third of all U.S. imports, most originating in Pacific Rim international trade.
California shares a border with Oregon to the north, Nevada and Arizona to the east, and the Mexican state of Baja California to the south. The state's diverse geography ranges from the Pacific Coast and metropolitan areas in the west to the Sierra Nevada mountains in the east, and from the redwood and Douglas fir forests in the northwest to the Mojave Desert in the southeast. The Central Valley, a major agricultural area, dominates the state's center. Although California is well known for its warm Mediterranean climate and monsoon seasonal weather, the large size of the state results in climates that vary from moist temperate rainforest in the north to arid desert in the interior, as well as snowy alpine in the mountains. All these factors lead to an enormous demand for water. Over time, droughts and wildfires have increased in frequency and become less seasonal and more year-round, further straining California's water security.</t>
  </si>
  <si>
    <t>Silicon Valley is a region in Northern California that serves as a global center for high technology and innovation. Located in the southern part of the San Francisco Bay Area, it corresponds roughly to the geographical Santa Clara Valley. San Jose is Silicon Valley's largest city, the third-largest in California, and the tenth-largest in the United States; other major Silicon Valley cities include Sunnyvale, Santa Clara, Redwood City, Mountain View, Palo Alto, Menlo Park, and Cupertino. The San Jose Metropolitan Area has the third-highest GDP per capita in the world (after Zurich, Switzerland and Oslo, Norway), according to the Brookings Institution, and, as of June 2021, has the highest percentage in the country of homes valued at $1 million or more.Silicon Valley is home to many of the world's largest high-tech corporations, including the headquarters of more than 30 businesses in the Fortune 1000, and thousands of startup companies. Silicon Valley also accounts for one-third of all of the venture capital investment in the United States, which has helped it to become a leading hub and startup ecosystem for high-tech innovation. It was in Silicon Valley that the silicon-based integrated circuit, the microprocessor, and the microcomputer, among other technologies, were developed. As of 2013, the region employed about a quarter of a million information technology workers.As more high-tech companies were established across San Jose and the Santa Clara Valley, and then north towards the Bay Area's two other major cities, San Francisco and Oakland, the term "Silicon Valley" came to have two definitions: a narrower geographic one, referring to Santa Clara County and southeastern San Mateo County, and a metonymical definition referring to high-tech businesses in the entire Bay Area. The term Silicon Valley is often used as a synecdoche for the American high-technology economic sector. The name also became a global synonym for leading high-tech research and enterprises, and thus inspired similarly named locations, as well as research parks and technology centers with comparable structures all around the world. Many headquarters of tech companies in Silicon Valley have become hotspots for tourism.</t>
  </si>
  <si>
    <t>Harrah's Entertainment (later named Caesars Entertainment Corporation, previously The Promus Companies) was an American casino and hotel company founded in Reno, Nevada, and based in Paradise, Nevada, that operated over 50 properties and seven golf courses under several brands. In 2013, it was the fourth-largest gaming company in the world, with annual revenues of $8.6 billion. It was acquired in 2020 by Eldorado Resorts, which then changed its own name to Caesars Entertainment.
At the end of its existence, Caesars was a public company, majority-owned by a group of private equity firms led by Apollo Global Management, TPG Capital, and Paulson &amp;amp; Co.; and Carl Icahn. Caesars's largest operating unit filed for Chapter 11 bankruptcy protection in 2015, which led to the foundation of Vici Properties as a result.</t>
  </si>
  <si>
    <t>Perion is an Israel-based ad-tech company providing engagement and monetization applications for web and mobile based digital businesses. Their headquarters are in Holon, Israel, with offices in San Francisco, New York City, Boston, Chicago, Washington DC, Los Angeles, Atlanta, Milan, Hamburg, Düsseldorf, Paris and Barcelona.</t>
  </si>
  <si>
    <t xml:space="preserve">VentureBeat is an American technology website headquartered in San Francisco, California. It publishes news, analysis, long-form features, interviews, and videos.
</t>
  </si>
  <si>
    <t>San Francisco (; Spanish for "Saint Francis"), officially the City and County of San Francisco, is a cultural, commercial, and financial center in the U.S. state of California. Located in Northern California, San Francisco is the 17th most populous city in the United States, and the fourth most populous in California, with 873,965 residents as of 2020. It covers an area of about 46.9 square miles (121 square kilometers), mostly at the north end of the San Francisco Peninsula in the San Francisco Bay Area, making it the second most densely populated large U.S. city, and the fifth most densely populated U.S. county, behind only four of the five New York City boroughs. San Francisco is the 12th-largest metropolitan statistical area in the United States with 4.7 million residents, and the fourth-largest by economic output, with a GDP of $592 billion in 2019. With San Jose, California, it forms the San Jose–San Francisco–Oakland, CA Combined Statistical Area, the fifth most populous combined statistical area in the United States, with 9.6 million residents as of 2019. Colloquial nicknames for San Francisco include SF, San Fran, The City, and Frisco.In 2019, San Francisco was the county with the seventh-highest income in the United States, with a per capita income of $139,405. In the same year, San Francisco proper had a GDP of $203.5 billion, and a GDP per capita of $230,829. The San Jose–San Francisco–Oakland, CA Combined Statistical Area, with a GDP of $1.09 trillion as of 2019, is the country's third-largest economy. Of the 105 primary statistical areas in the U.S. with over 500,000 residents, this CSA had the highest GDP per capita in 2019, at $112,348. San Francisco was ranked 12th in the world and second in the United States on the Global Financial Centres Index as of March 2021.San Francisco was founded on June 29, 1776, when colonists from Spain established the Presidio of San Francisco at the Golden Gate and Mission San Francisco de Asís a few miles away, both named for Francis of Assisi. The California Gold Rush of 1849 brought rapid growth, making it the largest city on the West Coast at the time. San Francisco became a consolidated city-county in 1856. San Francisco's status as the West Coast's largest city peaked between 1870 and 1900, when around 25% of California's population resided in the city proper. After three-quarters of the city was destroyed by the 1906 earthquake and fire, San Francisco was quickly rebuilt, hosting the Panama-Pacific International Exposition nine years later. In World War II, San Francisco was a major port of embarkation for service members shipping out to the Pacific Theater. It then became the birthplace of the United Nations in 1945. After the war, the confluence of returning servicemen, significant immigration, liberalizing attitudes, along with the rise of the "beatnik" and "hippie" countercultures, the Sexual Revolution, the Peace Movement growing from opposition to United States involvement in the Vietnam War, and other factors led to the Summer of Love and the gay rights movement, cementing San Francisco as a center of liberal activism in the United States. Politically, the city votes strongly along liberal Democratic Party lines.
A popular tourist destination, San Francisco is known for its cool summers, fog, steep rolling hills, eclectic mix of architecture, and landmarks, including the Golden Gate Bridge, cable cars, the former Alcatraz Federal Penitentiary, Fisherman's Wharf, and its Chinatown district. San Francisco is also the headquarters of companies such as Wells Fargo, Twitter, Square, Airbnb, Levi Strauss &amp;amp; Co., Gap Inc., Salesforce, Dropbox, Pacific Gas and Electric Company, Uber, and Lyft. The city, and the surrounding Bay Area, is a global center of the sciences and arts and is home to a number of educational and cultural institutions, such as the  University of California, San Francisco (UCSF), the University of San Francisco (USF), San Francisco State University (SFSU), the de Young Museum, the San Francisco Museum of Modern Art, the SFJAZZ Center, the San Francisco Symphony and the California Academy of Sciences.</t>
  </si>
  <si>
    <t xml:space="preserve">A startup or start-up is a company or project undertaken by an entrepreneur to seek, develop, and validate a scalable business model. While entrepreneurship refers to all new businesses, including self-employment and businesses that never intend to become registered, startups refer to new businesses that intend to grow large beyond the solo founder. At the beginning, startups face high uncertainty and have high rates of failure, but a minority of them do go on to be successful and influential. Some startups become unicorns; that is privately held startup companies valued at over US$1 billion.
</t>
  </si>
  <si>
    <t>The financial crisis of 2007–2008, also known as the global financial crisis (GFC), was a severe worldwide economic crisis. Prior to the COVID-19 recession in 2020, it was considered by many economists to have been the most serious financial crisis since the Great Depression. Predatory lending targeting low-income homebuyers, excessive risk-taking by global financial institutions, and the bursting of the United States housing bubble culminated in a "perfect storm". Mortgage-backed securities (MBS) tied to American real estate, as well as a vast web of derivatives linked to those MBS, collapsed in value. Financial institutions worldwide suffered severe damage, reaching a climax with the bankruptcy of Lehman Brothers on September 15, 2008 and a subsequent international banking crisis.The preconditions for the financial crisis were complex and multi-causal. Almost two decades prior, the U.S. Congress had passed legislation encouraging financing for affordable housing. In 1999, the Glass-Steagall legislation was repealed, permitting financial institutions to cross-pollinate their commercial (risk-averse) and proprietary trading (risk-seeking) operations. Arguably the largest contributor to the conditions necessary for financial collapse was the rapid development in predatory financial products which targeted low-income, low-information homebuyers who largely belonged to racial minorities. This market development went unattended by regulators and thus caught the U.S. government by surprise.After the onset of the crisis, governments deployed massive bail-outs of financial institutions and other palliative monetary and fiscal policies to prevent a collapse of the global financial system. The crisis sparked the Great Recession which resulted in increases in unemployment and suicide and decreases in institutional trust and fertility, among other metrics. The recession was a significant precondition for the European debt crisis.
In 2010, the Dodd–Frank Wall Street Reform and Consumer Protection Act was enacted in the US as a response to the crisis to "promote the financial stability of the United States". The Basel III capital and liquidity standards were also adopted by countries around the world.</t>
  </si>
  <si>
    <t>The Unlawful Internet Gambling Enforcement Act of 2006 (UIGEA) is United States legislation regulating online gambling. It was added as Title VIII to the SAFE Port Act (found at 31 U.S.C. §§ 5361–5367) which otherwise regulated port security. The UIGEA prohibits gambling businesses from "knowingly accepting payments in connection with the participation of another person in a bet or wager that involves the use of the Internet and that is unlawful under any federal or state law." The act specifically excludes fantasy sports that meet certain requirements, skill games, and legal intrastate and intertribal gaming. The law does not expressly mention state lotteries, nor does it clarify whether interstate wagering on horse racing is legal.</t>
  </si>
  <si>
    <t>Online gambling (or Internet gambling) is any kind of gambling conducted on the internet. This includes virtual poker, casinos and sports betting. The first online gambling venue opened to the general public, was ticketing for the Liechtenstein International Lottery in October 1994. Today the market is worth around $40 billion globally each year, according to various estimates.Many countries restrict or ban online gambling. However it is legal in some states of the United States, some provinces in Canada, most countries of the European Union and several nations in the Caribbean.
In many legal markets, online gambling service providers are required by law to have some form of licence if they wish to provide services or advertise to residents there. For example, the United Kingdom Gambling Commission or the Pennsylvania Gaming Control Board in the USA.
Many online casinos and gambling companies around the world choose to base themselves in tax havens near to their main markets. These destinations include Gibraltar, Malta and Alderney in Europe, and in Asia, the Special Administrative Region of Macau was long considered a tax haven and known base for gambling operators in the region. However, in 2018 the EU removed Macau from their list of black-listed tax havens.</t>
  </si>
  <si>
    <t>Israel (; Hebrew: יִשְׂרָאֵל‎, romanized: Yīsrāʾēl; Arabic: إِسْرَائِيل‎, romanized: ʾIsrāʾīl), officially known as the State of Israel (Hebrew: מְדִינַת יִשְׂרָאֵל‎, Medinat Yisra'el), is a country in Western Asia. It is situated on the southeastern shore of the Mediterranean Sea and the northern shore of the Red Sea, and shares borders with Lebanon to the north, Syria to the northeast, Jordan on the east, the Palestinian territories of the West Bank and the Gaza Strip to the east and west, respectively, and Egypt to the southwest. Tel Aviv is the economic and technological center of the country, while its seat of government and proclaimed capital is Jerusalem, although international recognition of the state's sovereignty over the city is limited.Israel has evidence of the earliest migration of hominids out of Africa. Canaanite tribes are archaeologically attested since the Middle Bronze Age, while the Kingdoms of Israel and Judah emerged during the Iron Age. The Neo-Assyrian Empire destroyed Israel around 720 BCE. Judah was later conquered by the Babylonian, Persian and Hellenistic empires and had existed as Jewish autonomous provinces. The successful Maccabean Revolt led to an independent Hasmonean kingdom by 110 BCE, which in 63 BCE however became a client state of the Roman Republic that subsequently installed the Herodian dynasty in 37 BCE, and in 6 CE created the Roman province of Judea. Judea lasted as a Roman province until the failed Jewish revolts resulted in widespread destruction, the expulsion of the Jewish population and the renaming of the region from Iudaea to Syria Palaestina. Jewish presence in the region has persisted to a certain extent over the centuries. In the 7th century CE, the Levant was taken from the Byzantine Empire by the Arabs and remained in Muslim control until the First Crusade of 1099, followed by the Ayyubid conquest of 1187. The Mamluk Sultanate of Egypt extended its control over the Levant in the 13th century until its defeat by the Ottoman Empire in 1517. During the 19th century, national awakening among Jews led to the establishment of the Zionist movement followed by immigration to Palestine.
The land was controlled as a mandate of the British Empire from 1920 to 1948, having been ceded by the Ottomans at the end of the First World War. The Second World War saw the mandate bombed heavily.  Once the British agreed to supply arms and form a Jewish Brigade in 1944, Yishuv Jews officially entered the conflict on the side of the allies. At the end of the war, amidst growing tensions with the conflict-weary British, the United Nations (UN), eager to appease both Arab and Jewish factions, adopted a Partition Plan for Palestine in 1947 recommending the creation of independent Arab and Jewish states, and an internationalized Jerusalem. The plan was accepted by the Jewish Agency but rejected by Arab leaders. The following year, the Jewish Agency declared the independence of the State of Israel, and the subsequent 1948 Arab–Israeli War saw Israel establishment over most of the former Mandate territory, while the West Bank and Gaza were held by neighboring Arab states. Israel has since fought several wars with Arab countries, and since the Six-Day War in June 1967 has held occupied territories including the West Bank, Golan Heights and the Gaza Strip (still considered occupied after the 2005 disengagement, although some legal experts dispute this claim). Subsequent legislative acts have resulted in the full application of Israeli law within the Golan Heights and East Jerusalem, as well as its partial application in the West Bank via "pipelining" into Israeli settlements. Israel exerts full control over almost two-thirds of the West Bank and partial control over 165 Palestinian enclaves; Israel's occupation of the Palestinian territories is internationally considered to be the world's longest military occupation in modern times. Efforts to resolve the Israeli–Palestinian conflict have not resulted in a final peace agreement, while Israel has signed peace treaties with both Egypt and Jordan.
In its Basic Laws, Israel defines itself as a Jewish and democratic state, and the nation state of the Jewish people. The country is a liberal democracy with a parliamentary system, proportional representation, and universal suffrage. The prime minister is head of government and the Knesset is the legislature. With a population of around 9 million as of 2019, Israel is a developed country and an OECD member. It has the world's 31st-largest economy by nominal GDP, and is the most developed country currently in conflict. It has the highest standard of living in the Middle East, and ranks among the world's top countries by percentage of citizens with military training, percentage of citizens holding a tertiary education degree, research and development spending by GDP percentage, women's safety, life expectancy, innovativeness, and happiness.</t>
  </si>
  <si>
    <t>A chief operating officer (COO), also called a chief operations officer, is one of the highest-ranking executive positions in an organization, composing part of the "C-suite". The COO is usually the second-in-command at the firm, especially if the highest-ranking executive is the chairperson and CEO. The COO is responsible for the daily operation of the company and its office building and routinely reports to the highest-ranking executive—usually the chief executive officer (CEO).</t>
  </si>
  <si>
    <t xml:space="preserve">Software as a service (SaaS ) is a software licensing and delivery model in which software is licensed on a subscription basis and is centrally hosted. SaaS is also known as "on-demand software" and Web-based/Web-hosted software.SaaS is considered to be part of cloud computing, along with infrastructure as a service (IaaS), platform as a service (PaaS), desktop as a service (DaaS), managed software as a service (MSaaS), mobile backend as a service (MBaaS), datacenter as a service (DCaaS), integration platform as a service (iPaaS), and information technology management as a service (ITMaaS).
SaaS apps are typically accessed by users using a thin client, e.g. via a web browser. SaaS became a common delivery model for many business applications, including office software, messaging software, payroll processing software, DBMS software, management software, CAD software, development software, gamification, virtualization, accounting, collaboration, customer relationship management (CRM), management information systems (MIS), enterprise resource planning (ERP), invoicing, field service management, human resource management (HRM), talent acquisition, learning management systems, content management (CM), geographic information systems (GIS), and service desk management.SaaS has been incorporated into the strategy of nearly all enterprise software companies.
Gartner forecasted that software as a service (SaaS) remains the largest market segment on public cloud services and is forecast to reach $122.6 billion in 2021. 
</t>
  </si>
  <si>
    <t xml:space="preserve">Amdocs (Hebrew: אמדוקס‎) is a multinational corporation that was founded in Israel and currently headquartered in Chesterfield, Missouri, with support and development centers located worldwide. The company specializes in software and services for communications, media and financial services providers and digital enterprises.
</t>
  </si>
  <si>
    <t>A systems integrator (or system integrator) is a person or company that specializes in bringing together component subsystems into a whole and ensuring that those subsystems function together, a practice known as system integration. They also solve problems of automation. Systems integrators may work in many fields but the term is generally used in the information technology (IT) field such as computer networking, the defense industry, the mass media, enterprise application integration, business process management or manual computer programming. Data quality issues are an important part of the work of systems integrators.</t>
  </si>
  <si>
    <t>Ramat HaSharon (Hebrew: רָמַת הַשָּׁרוֹן‎, lit. Sharon Heights or Heights of the (Great) Plain) is a city located on Israel's central coastal strip in the south of the Sharon region, bordering Tel Aviv to the south, Hod HaSharon to the east, and Herzliya and Kibbutz Glil Yam to the north. It is part of the Tel Aviv District, within the Gush Dan metropolitan area. In 2019 it had a population of 47,245.</t>
  </si>
  <si>
    <t xml:space="preserve">The Kellogg School of Management at Northwestern University (also known as Kellogg) is the business school of Northwestern University, located in the Chicago Metropolitan Area, Illinois. Founded in 1908, Kellogg is one of the oldest business schools in the world and has made significant contributions to fields such as marketing, management sciences, and decision sciences. Kellogg's 2-year MBA Program is ranked No. 3 in the U.S. by U.S. News &amp;amp; World Report and Forbes and No. 4 globally by The Economist.Notable Kellogg alumni include Peter G. Peterson, founder of private equity firm The Blackstone Group; Arthur E. Andersen, founder of Accenture; James L. Allen and Edwin G. Booz, founders of Booz Allen Hamilton; Patrick Ryan, founder of Aon Corporation; David Kabiller, founder of hedge fund AQR Capital; and current and former CEOs of Fortune 500 companies such as Allstate, Diageo, DuPont, ExxonMobil, Illinois Tool Works, Kohler, Kraft Foods, Mattel, Motorola, SAP, ServiceNow, Target Corporation, and Union Pacific Corporation.
</t>
  </si>
  <si>
    <t>Bertelsmann (German pronunciation: [ˈbɛʁtl̩sˌman] (listen)) is a German private multinational conglomerate corporation based in Gütersloh, North Rhine-Westphalia, Germany. It is one of the world's largest media conglomerates and also active in the service sector and education.Bertelsmann was founded as a publishing house by Carl Bertelsmann in 1835. After World War II, Bertelsmann, under the leadership of Reinhard Mohn, went from being a medium-sized enterprise to a major conglomerate, offering not only books but also television, radio, music, magazines and services. Its principal divisions include the RTL Group, Penguin Random House, Gruner + Jahr, BMG, Arvato, the Bertelsmann Printing Group, the Bertelsmann Education Group and Bertelsmann Investments.Bertelsmann is an unlisted and capital market-oriented company, which remains primarily controlled by the Mohn family.</t>
  </si>
  <si>
    <t xml:space="preserve">Startup accelerators, also known as seed accelerators, are fixed-term, cohort-based programs, that include mentorship and educational components and culminate in a public pitch event or demo day. While traditional business incubators are often government-funded, generally take no equity, and rarely provide funding, accelerators can be either privately or publicly funded and cover a wide range of industries. Unlike business incubators, the application process for seed accelerators is open to anyone but highly competitive. There are specific types of seed accelerators, such as corporate accelerators, which are often subsidiaries or programs of larger corporations that act like seed accelerators.
</t>
  </si>
  <si>
    <t xml:space="preserve">Middle East Entrepreneurs of Tomorrow (MEET), formerly known as Middle East Education Through Technology, is a program bringing together Palestinian and Israeli young leaders through technology and entrepreneurship. Working in partnership with the Massachusetts Institute of Technology (MIT) since 2004, MEET's goal is to educate and empower the next generation of Israeli and Palestinian young leaders to take action towards creating positive social and political change in the Middle East.
</t>
  </si>
  <si>
    <t>MyHeritage is an online genealogy platform with web, mobile, and software products and services that was first developed and popularized by the Israeli company MyHeritage in 2003. Users of the platform can obtain their family trees, upload and browse through photos, and search through over 14 billion historical records, among other features. As of 2020, the service supports 42 languages and has more than 50 million users worldwide who have built around 52 million family trees. In 2016, it launched a genetic testing service called MyHeritage DNA. The company is headquartered in Or Yehuda, Israel with additional offices in Tel Aviv, Israel, Lehi, Utah, Kyiv, Ukraine, and Burbank, California.</t>
  </si>
  <si>
    <t xml:space="preserve">A chief executive officer (CEO), chief administrator, or just chief executive (CE), is one of a number of corporate executives in charge of managing an organization –  especially an independent legal entity such as a company or nonprofit institution. CEOs find roles in a range of organizations, including public and private corporations, non-profit organizations and even some government organizations (notably state-owned enterprises). The CEO of a corporation or company typically reports to the board of directors and is charged with maximizing the value of the business, which may include maximizing the share price, market share, revenues or another element. In the non-profit and government sector, CEOs typically aim at achieving outcomes related to the organization's mission.
</t>
  </si>
  <si>
    <t xml:space="preserve">Globes (Hebrew: גלובס‎) is a Hebrew-language daily evening financial newspaper and is the oldest and largest of its kind in Israel. Globes was founded in the early 1980s and published in Tel Aviv, Israel. It deals with economic issues and news from the Israeli and international business worlds. The color of the paper is pink, inspired by the British Financial Times.
Globes was one of the first Israeli dailies to publish its contents on the World Wide Web, dating back to April 1995. Its web version publishes in Hebrew and English.
According to TGI 2017 media survey Globes' market share is 4.3%. Its main competitors in printed media are TheMarker of the Haaretz group and Calcalist published by Yedioth Ahronoth Group.
</t>
  </si>
  <si>
    <t xml:space="preserve">Hola is a freemium web and mobile application which provides a form of VPN service to its users through a peer-to-peer network. It also uses peer-to-peer caching. When a user accesses certain domains that are known to use geo-blocking, the Hola application redirects the request to go through the computers and Internet connections of other users in non-blocked areas, thereby circumventing the blocking. Users of the free service share a portion of their idle upload bandwidth to be used for serving cached data to other users. Paying users can choose to redirect all requests to peers but are themselves never used as peers.
</t>
  </si>
  <si>
    <t xml:space="preserve">Bloomberg Businessweek, previously known as BusinessWeek, is an American weekly business magazine, published 50 times a year. Since 2009, the magazine is owned by New York City-based Bloomberg L.P. The magazine debuted in New York City in September 1929. Bloomberg Businessweek business magazines are located in the Bloomberg Tower, 731 Lexington Avenue, Manhattan in New York City and market magazines are located in the Citigroup Center, 153 East 53rd Street between Lexington and Third Avenue, Manhattan in New York City.
</t>
  </si>
  <si>
    <t xml:space="preserve">myThings is a personalized retargeting specialist providing advertisers with display ads (banners), in real time, for visitors who have left their sites without completing a purchase. These users are served ads as they continue surfing the web. Personalized retargeting is a form of online targeted advertising, in which online advertising is delivered to consumers based on their previous actions (such as pages browsed, products added to basket) on a company's website or app.
myThings was the first company in Europe to offer online retailers a CPA business model, which sees advertisers paying only for  conversions or pre-agreed actions, instead of clicks. myThings also supports traditional CPM and CPC models.
</t>
  </si>
  <si>
    <t xml:space="preserve">Plarium is an Israeli mobile, social, and web-based game developer and publisher, known for Massively multiplayer online games, including Raid: Shadow Legends, Vikings: War of Clans, Terminator Genisys: Future War, Soldiers, Inc., Sparta: War of Empires, Stormfall, Total Domination, and Throne: Kingdom at War. Founded in 2009, Plarium is headquartered in Herzliya, Israel with offices in Israel, the United States, Russia and Ukraine. The company's social games are available on Facebook, Vkontakte, Odnoklassniki and Mail.Ru, and its mobile games are available on iOS and Android devices.
Plarium has previously employed BAFTA award winner, Jesper Kyd, known for his work on the video games such as Assassin's Creed and Borderlands, to compose the music for their own games.In November 2012, Plarium released Stormfall: Age of War, one of the fastest growing social games on Facebook. In 2013, Facebook recognized Soldiers, Inc. as one of the top social games of the year.
</t>
  </si>
  <si>
    <t xml:space="preserve">Similarweb is a digital intelligence provider for enterprise and small to mid-sized business (SMB) customers. The platform provides web analytics services and offers its users information on their clients' &amp;amp; competitors' web traffic and performance.
</t>
  </si>
  <si>
    <t>The United Kingdom of Great Britain and Northern Ireland, commonly known as the United Kingdom (UK) or Britain, is a sovereign country in north-western Europe, off the north-­western coast of the European mainland. The United Kingdom includes the island of Great Britain, the north-­eastern part of the island of Ireland, and many smaller islands within the British Isles. Northern Ireland shares a land border with the Republic of Ireland. Otherwise, the United Kingdom is surrounded by the Atlantic Ocean, with the North Sea to the east, the English Channel to the south and the Celtic Sea to the south-west, giving it the 12th-longest coastline in the world. The Irish Sea separates Great Britain and Ireland. The total area of the United Kingdom is 93,628 square miles (242,500 km2).
The United Kingdom is a unitary parliamentary democracy and constitutional monarchy. The monarch, Queen Elizabeth II, has reigned since 1952. The capital and largest city is London, a global city and financial centre with an urban area population of 10.3 million.
The United Kingdom consists of four countries: England, Scotland, Wales and Northern Ireland. Other than England, the constituent countries have their own devolved governments, each with varying powers.The United Kingdom has evolved from a series of annexations, unions and separations of constituent countries over several hundred years. The Treaty of Union between the Kingdom of England (which included Wales, annexed in 1542) and the Kingdom of Scotland in 1707 formed the Kingdom of Great Britain. Its union in 1801 with the Kingdom of Ireland created the United Kingdom of Great Britain and Ireland. Most of Ireland seceded from the UK in 1922, leaving the present United Kingdom of Great Britain and Northern Ireland, which formally adopted that name in 1927.The nearby Isle of Man, Guernsey and Jersey are not part of the UK, being Crown Dependencies with the British Government responsible for defence and international representation. There are also 14 British Overseas Territories, the last remnants of the British Empire which, at its height in the 1920s, encompassed almost a quarter of the world's landmass and a third of the world's population, and was the largest empire in history. British influence can be observed in the language, culture and the legal and political systems of many of its former colonies.The United Kingdom has the world's fifth-largest economy by nominal gross domestic product (GDP), and the tenth-largest by purchasing power parity (PPP). It has a high-income economy and a very high human development index rating, ranking 13th in the world. The UK became the world's first industrialised country and was the world's foremost power during the 19th and early 20th centuries. Today the UK remains one of the world's great powers, with considerable economic, cultural, military, scientific, technological and political influence internationally. It is a recognised nuclear state and is ranked fourth globally in military expenditure. It has been a permanent member of the United Nations Security Council since its first session in 1946.
The United Kingdom is a member of the Commonwealth of Nations, the Council of Europe, the G7, the Group of Ten, the G20, the United Nations, NATO, AUKUS, the Organisation for Economic Co-operation and Development (OECD), Interpol, and the World Trade Organization (WTO). It was a member state of the European Communities (EC) and its successor, the European Union (EU), from its accession in 1973 until its withdrawal in 2020 following a referendum held in 2016.</t>
  </si>
  <si>
    <t xml:space="preserve">An angel investor (also known as a business angel, informal investor, angel funder, private investor, or seed investor) is an individual who provides capital for a business or businesses start-up, usually in exchange for convertible debt or ownership equity. Angel investors usually give support to start-ups at the initial moments (where risks of the start-ups failing are relatively high) and when most investors are not prepared to back them. A small but increasing number of angel investors invest online through equity crowdfunding or organize themselves into angel groups or angel networks to share  investment capital, as well as to provide advice to their portfolio companies. Over the last 50 years, the number of angel investors has greatly increased.
</t>
  </si>
  <si>
    <t xml:space="preserve">McGraw Hill is an American learning company and one of the "big three" educational publishers that provides customized educational content, software, and services for pre-K through postgraduate education. The company also provides reference and trade publications for the medical, business, and engineering professions. McGraw Hill operates in 28 countries, has more than 3,900 employees globally, and offers products and services to over 135 countries in 60+ languages.Formerly a division of The McGraw Hill Companies (later renamed McGraw Hill Financial, now S&amp;amp;P Global), McGraw-Hill Education was divested and acquired by Apollo Global Management in March 2013 for $2.4 billion in cash. McGraw Hill was sold in 2021 to Platinum Equity for $4.5 billion.Based on the growing demand for classroom technology, McGraw Hill began offering digital products alongside traditional print products. This shift has accelerated with an increased focus on developing adaptive learning systems that enable classroom teaching to come closer to a one-to-one student-teacher interaction. These systems allow personalized learning that assesses each student's skill level and uses data to determine how each can progress through lessons most effectively. McGraw Hill now provides digital products and services to over 11 million users on over 1,500 adaptive products in higher education and digital formats for its major K-12 programs.
</t>
  </si>
  <si>
    <t xml:space="preserve">888 Holdings PLC, (LSE: 888) known commonly as 888.com, is a public company which owns several popular gambling brands and websites. 888 is based in Gibraltar. It is listed on the London Stock Exchange and is a constituent of the FTSE 250 Index.
</t>
  </si>
  <si>
    <t>Northwestern University is a private research university in Evanston, Illinois. Founded in 1851, Northwestern is the oldest chartered university in Illinois and is ranked among the most prestigious academic institutions in the world.Chartered by the Illinois General Assembly in 1851, Northwestern was established to serve the former Northwest Territory. The university was initially affiliated with the Methodist Episcopal Church, but soon grew to be non-sectarian. In 1896, Northwestern became a founding member of the Big Ten Conference, and later joined the Association of American Universities as an early member in 1917. The university was the third largest university in the United States by the 1900s under Henry Wade Rogers.The university is composed of eleven undergraduate, graduate, and professional schools, which include the Kellogg School of Management, the Pritzker School of Law, the Feinberg School of Medicine, the Weinberg College of Arts and Sciences, the Bienen School of Music, the McCormick School of Engineering and Applied Science, the Medill School of Journalism, the School of Communication, the School of Professional Studies, the School of Education and Social Policy, and The Graduate School. Northwestern's campus lies along the shores of Lake Michigan in Evanston. The university's law, medical, and professional schools, along with Northwestern Memorial Hospital, are located in Chicago's Streeterville neighborhood. The university also maintains a campus in Education City, Qatar and academic centers in Miami, San Francisco, and Washington, D.C.Northwestern has an endowment of $14 billion, one of the largest university endowments in the world, as well as an annual budget of around $2 billion. As of fall 2019, the university had 21,946 enrolled students, including 8,327 undergraduates and 13,619 graduate students. Fielding eight men's and eleven women's sports teams, the Northwestern Wildcats represent the university to compete in the NCAA Division I Big Ten Conference and has remained the only private university in the conference since 1946.
As of October 2020, Northwestern's faculty and alumni have included numerous heads of state, 22 Nobel Prize laureates, 1 Fields Medalist, 42 Pulitzer Prize winners, 21 MacArthur Fellows, 17 Rhodes Scholars, 28 Marshall Scholars, 23 National Medal of Science winners, 11 National Humanities Medal recipients, 84 members of the American Academy of Arts and Sciences, 10 living billionaires, 24 Olympic medalists, and 2 U.S. Supreme Court Justices.</t>
  </si>
  <si>
    <t xml:space="preserve">Tel Aviv University (TAU) (Hebrew: אוּנִיבֶרְסִיטַת תֵּל אָבִיב‎, Universitat Tel Aviv) is a public research university in Tel Aviv, Israel. With over 30,000 students, it is the largest university in the country. Located in northwest Tel Aviv, the university is the center of teaching and research of the city, comprising 9 faculties, 17 teaching hospitals, 18 performing arts centers, 27 schools, 106 departments, 340 research centers, and 400 laboratories.
Besides being the largest university in Israel, Tel Aviv University is also the largest Jewish university in the world. It originated in 1956 when three education units merged to form the university. The original 170-acre campus was expanded and now makes up 220 acres (89 hectares) in Tel Aviv's Ramat Aviv neighborhood.
</t>
  </si>
  <si>
    <t>The Israeli Air Force (IAF; Hebrew: זְרוֹעַ הָאֲוִיר וְהֶחָלָל‎, Zroa HaAvir VeHahalal, "Air and Space Arm", commonly known as חֵיל הָאֲוִיר‎, Kheil HaAvir, "Air Corps") operates as the aerial warfare branch of the Israel Defense Forces. It was founded on May 28, 1948, shortly after the Israeli Declaration of Independence. As of August 2017, Aluf Amikam Norkin has been serving as the Air Force commander. In September 2021, it was announced that Planning Directorate head, Aluf Tomer Bar, will be the next Air Force commander.The Israeli Air Force was established using commandeered or donated civilian aircraft and obsolete and surplus World War II combat aircraft. Eventually, more aircraft were procured, including Boeing B-17s, Bristol Beaufighters, de Havilland Mosquitoes and P-51D Mustangs. The Israeli Air Force played an important part in Operation Kadesh, Israel's part in the 1956 Suez Crisis, dropping paratroopers at the Mitla Pass. On June 5, 1967, the first day of the Six-Day War, the Israeli Air Force performed Operation Focus, debilitating the opposing Arab air forces and attaining air supremacy for the remainder of the war. Shortly after the end of the Six-Day War, Egypt initiated the War of Attrition, and the Israeli Air Force performed repeated bombings of strategic targets deep within enemy territory. When the Yom Kippur War broke out on October 6, 1973, Egyptian and Syrian advances forced the IAF to abandon detailed plans for the destruction of enemy air defences. Forced to operate under the missile and anti-aircraft artillery threats, the close air support it provided allowed Israeli troops on the ground to stem the tide and eventually go on the offensive.
Since that war most of Israel's military aircraft have been obtained from the United States. Among these are the A-4 Skyhawk, F-4 Phantom II, F-15 Eagle, F-16 Fighting Falcon and F-35 Lightning II. The Israeli Air Force has also operated a number of domestically produced types such as the IAI Nesher, and later, the more advanced IAI Kfir. On June 7, 1981, eight IAF F-16s covered by six F-15s carried out Operation Opera to destroy the Iraqi nuclear facilities at Osiraq. On June 9, 1982, the Israeli Air Force carried out Operation Mole Cricket 19, crippling Syrian air defences in Lebanon. On October 1, 1985, In response to a PLO terrorist attack which murdered three Israeli civilians in Cyprus, the Israeli air force carried out Operation Wooden Leg, bombing the PLO Headquarters in Tunis. In 1991, the IAF carried out Operation Solomon which brought Ethiopian Jews to Israel. In 1993 and 1996, the IAF participated in Operation Accountability and Operation Grapes of Wrath, respectively. It has taken part in many operations since, including the 2006 Lebanon War, Operation Cast Lead, Operation Pillar of Cloud and Operation Protective Edge. On September 6, 2007, the Israeli Air Force successfully bombed an alleged Syrian nuclear reactor in Operation Orchard.</t>
  </si>
  <si>
    <t>Latet (Hebrew: לתת‎, lit. to give) is an Israeli nonprofit aid organization that was founded in 1996 by Gilles Darmon, a then new immigrant from France. Acting as an umbrella organization for 180 local NGOs across 105 communities in the country, Latet provides for the basic needs of populations living in poverty and food insecurity. The organization operates a national food bank and runs several aid and educational programs. Among its core activities, Latet distributes $30 million worth of food annually to 60,000 families in need and 1,000 Holocaust survivors living in poverty.</t>
  </si>
  <si>
    <t>about.me is a personal web hosting service co-founded by Ryan Freitas, Tony Conrad and Tim Young in October 2009. The site offers registered users a simple platform from which to link multiple online identities, relevant external sites, and popular social networking websites such as Facebook, Flickr, Google+, Pinterest, LinkedIn, Twitter, Tumblr, and YouTube. It is characterized by its one-page user profiles, each with a large, often-artistic background image and abbreviated biography.
On December 20, 2010, just four days after its public launch, About.me was acquired by AOL. The company remained at AOL for a little over twenty-five months.
On February 5, 2013, it was announced that Conrad had bought back majority control of About.me from AOL; although no specifics were revealed on the purchase price, Conrad did say that it was a fraction of the price AOL paid to originally buy it. Conrad believed that there were no advantages in being owned by AOL, and that the site did not fit with AOL's current business model (which has emphasized online content rather than social networking services). The site returned to becoming a startup, and began another funding round following the announcement.On February 21, 2019, About.me was acquired by Broadly.The service offers a free about.me/username page, or a subscription-based page having a custom domain and more features.</t>
  </si>
  <si>
    <t>NaN</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</si>
  <si>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</si>
  <si>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</si>
  <si>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</si>
  <si>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</si>
  <si>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</si>
  <si>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</si>
  <si>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</si>
  <si>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</si>
  <si>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</si>
  <si>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</si>
  <si>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</si>
  <si>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</si>
  <si>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</si>
  <si>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</si>
  <si>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</si>
  <si>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</si>
  <si>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</si>
  <si>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</si>
  <si>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</si>
  <si>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</si>
  <si>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united</t>
  </si>
  <si>
    <t>san</t>
  </si>
  <si>
    <t>states</t>
  </si>
  <si>
    <t>largest</t>
  </si>
  <si>
    <t>francisco</t>
  </si>
  <si>
    <t>world</t>
  </si>
  <si>
    <t>war</t>
  </si>
  <si>
    <t>city</t>
  </si>
  <si>
    <t>university</t>
  </si>
  <si>
    <t>area</t>
  </si>
  <si>
    <t>over</t>
  </si>
  <si>
    <t>israel</t>
  </si>
  <si>
    <t>israeli</t>
  </si>
  <si>
    <t>service</t>
  </si>
  <si>
    <t>state</t>
  </si>
  <si>
    <t>online</t>
  </si>
  <si>
    <t>business</t>
  </si>
  <si>
    <t>s</t>
  </si>
  <si>
    <t>known</t>
  </si>
  <si>
    <t>country</t>
  </si>
  <si>
    <t>california</t>
  </si>
  <si>
    <t>u</t>
  </si>
  <si>
    <t>company</t>
  </si>
  <si>
    <t>kingdom</t>
  </si>
  <si>
    <t>one</t>
  </si>
  <si>
    <t>american</t>
  </si>
  <si>
    <t>million</t>
  </si>
  <si>
    <t>software</t>
  </si>
  <si>
    <t>world's</t>
  </si>
  <si>
    <t>financial</t>
  </si>
  <si>
    <t>such</t>
  </si>
  <si>
    <t>north</t>
  </si>
  <si>
    <t>air</t>
  </si>
  <si>
    <t>users</t>
  </si>
  <si>
    <t>high</t>
  </si>
  <si>
    <t>new</t>
  </si>
  <si>
    <t>management</t>
  </si>
  <si>
    <t>founded</t>
  </si>
  <si>
    <t>global</t>
  </si>
  <si>
    <t>companies</t>
  </si>
  <si>
    <t>school</t>
  </si>
  <si>
    <t>web</t>
  </si>
  <si>
    <t>based</t>
  </si>
  <si>
    <t>gambling</t>
  </si>
  <si>
    <t>british</t>
  </si>
  <si>
    <t>technology</t>
  </si>
  <si>
    <t>east</t>
  </si>
  <si>
    <t>operation</t>
  </si>
  <si>
    <t>services</t>
  </si>
  <si>
    <t>more</t>
  </si>
  <si>
    <t>including</t>
  </si>
  <si>
    <t>third</t>
  </si>
  <si>
    <t>capital</t>
  </si>
  <si>
    <t>social</t>
  </si>
  <si>
    <t>facebook</t>
  </si>
  <si>
    <t>billion</t>
  </si>
  <si>
    <t>newspaper</t>
  </si>
  <si>
    <t>great</t>
  </si>
  <si>
    <t>first</t>
  </si>
  <si>
    <t>populous</t>
  </si>
  <si>
    <t>force</t>
  </si>
  <si>
    <t>jewish</t>
  </si>
  <si>
    <t>2019</t>
  </si>
  <si>
    <t>countries</t>
  </si>
  <si>
    <t>hebrew</t>
  </si>
  <si>
    <t>1</t>
  </si>
  <si>
    <t>4</t>
  </si>
  <si>
    <t>located</t>
  </si>
  <si>
    <t>york</t>
  </si>
  <si>
    <t>education</t>
  </si>
  <si>
    <t>gdp</t>
  </si>
  <si>
    <t>west</t>
  </si>
  <si>
    <t>county</t>
  </si>
  <si>
    <t>part</t>
  </si>
  <si>
    <t>valley</t>
  </si>
  <si>
    <t>many</t>
  </si>
  <si>
    <t>crisis</t>
  </si>
  <si>
    <t>tel</t>
  </si>
  <si>
    <t>aviv</t>
  </si>
  <si>
    <t>northwestern</t>
  </si>
  <si>
    <t>information</t>
  </si>
  <si>
    <t>market</t>
  </si>
  <si>
    <t>economic</t>
  </si>
  <si>
    <t>year</t>
  </si>
  <si>
    <t>group</t>
  </si>
  <si>
    <t>through</t>
  </si>
  <si>
    <t>second</t>
  </si>
  <si>
    <t>international</t>
  </si>
  <si>
    <t>economy</t>
  </si>
  <si>
    <t>highest</t>
  </si>
  <si>
    <t>silicon</t>
  </si>
  <si>
    <t>corporation</t>
  </si>
  <si>
    <t>ireland</t>
  </si>
  <si>
    <t>mobile</t>
  </si>
  <si>
    <t>used</t>
  </si>
  <si>
    <t>member</t>
  </si>
  <si>
    <t>2020</t>
  </si>
  <si>
    <t>well</t>
  </si>
  <si>
    <t>number</t>
  </si>
  <si>
    <t>former</t>
  </si>
  <si>
    <t>bertelsmann</t>
  </si>
  <si>
    <t>amp</t>
  </si>
  <si>
    <t>became</t>
  </si>
  <si>
    <t>national</t>
  </si>
  <si>
    <t>led</t>
  </si>
  <si>
    <t>population</t>
  </si>
  <si>
    <t>government</t>
  </si>
  <si>
    <t>bay</t>
  </si>
  <si>
    <t>center</t>
  </si>
  <si>
    <t>include</t>
  </si>
  <si>
    <t>around</t>
  </si>
  <si>
    <t>founder</t>
  </si>
  <si>
    <t>systems</t>
  </si>
  <si>
    <t>kellogg</t>
  </si>
  <si>
    <t>public</t>
  </si>
  <si>
    <t>5</t>
  </si>
  <si>
    <t>startup</t>
  </si>
  <si>
    <t>development</t>
  </si>
  <si>
    <t>media</t>
  </si>
  <si>
    <t>2</t>
  </si>
  <si>
    <t>internet</t>
  </si>
  <si>
    <t>organization</t>
  </si>
  <si>
    <t>provides</t>
  </si>
  <si>
    <t>established</t>
  </si>
  <si>
    <t>june</t>
  </si>
  <si>
    <t>000</t>
  </si>
  <si>
    <t>considered</t>
  </si>
  <si>
    <t>ii</t>
  </si>
  <si>
    <t>tech</t>
  </si>
  <si>
    <t>major</t>
  </si>
  <si>
    <t>9</t>
  </si>
  <si>
    <t>britain</t>
  </si>
  <si>
    <t>legal</t>
  </si>
  <si>
    <t>military</t>
  </si>
  <si>
    <t>nations</t>
  </si>
  <si>
    <t>pacific</t>
  </si>
  <si>
    <t>businesses</t>
  </si>
  <si>
    <t>private</t>
  </si>
  <si>
    <t>sciences</t>
  </si>
  <si>
    <t>products</t>
  </si>
  <si>
    <t>games</t>
  </si>
  <si>
    <t>angel</t>
  </si>
  <si>
    <t>mcgraw</t>
  </si>
  <si>
    <t>hill</t>
  </si>
  <si>
    <t>platform</t>
  </si>
  <si>
    <t>each</t>
  </si>
  <si>
    <t>being</t>
  </si>
  <si>
    <t>territories</t>
  </si>
  <si>
    <t>students</t>
  </si>
  <si>
    <t>political</t>
  </si>
  <si>
    <t>news</t>
  </si>
  <si>
    <t>palestinian</t>
  </si>
  <si>
    <t>later</t>
  </si>
  <si>
    <t>until</t>
  </si>
  <si>
    <t>daily</t>
  </si>
  <si>
    <t>telegraph</t>
  </si>
  <si>
    <t>century</t>
  </si>
  <si>
    <t>several</t>
  </si>
  <si>
    <t>3</t>
  </si>
  <si>
    <t>square</t>
  </si>
  <si>
    <t>south</t>
  </si>
  <si>
    <t>union</t>
  </si>
  <si>
    <t>bank</t>
  </si>
  <si>
    <t>residents</t>
  </si>
  <si>
    <t>6</t>
  </si>
  <si>
    <t>metropolitan</t>
  </si>
  <si>
    <t>statistical</t>
  </si>
  <si>
    <t>empire</t>
  </si>
  <si>
    <t>region</t>
  </si>
  <si>
    <t>northern</t>
  </si>
  <si>
    <t>research</t>
  </si>
  <si>
    <t>equity</t>
  </si>
  <si>
    <t>out</t>
  </si>
  <si>
    <t>arab</t>
  </si>
  <si>
    <t>saas</t>
  </si>
  <si>
    <t>illinois</t>
  </si>
  <si>
    <t>accelerators</t>
  </si>
  <si>
    <t>co</t>
  </si>
  <si>
    <t>large</t>
  </si>
  <si>
    <t>aol</t>
  </si>
  <si>
    <t>control</t>
  </si>
  <si>
    <t>although</t>
  </si>
  <si>
    <t>owned</t>
  </si>
  <si>
    <t>professional</t>
  </si>
  <si>
    <t>members</t>
  </si>
  <si>
    <t>2016</t>
  </si>
  <si>
    <t>september</t>
  </si>
  <si>
    <t>2021</t>
  </si>
  <si>
    <t>become</t>
  </si>
  <si>
    <t>8</t>
  </si>
  <si>
    <t>ranked</t>
  </si>
  <si>
    <t>investor</t>
  </si>
  <si>
    <t>term</t>
  </si>
  <si>
    <t>western</t>
  </si>
  <si>
    <t>uk</t>
  </si>
  <si>
    <t>two</t>
  </si>
  <si>
    <t>total</t>
  </si>
  <si>
    <t>european</t>
  </si>
  <si>
    <t>along</t>
  </si>
  <si>
    <t>income</t>
  </si>
  <si>
    <t>share</t>
  </si>
  <si>
    <t>los</t>
  </si>
  <si>
    <t>angeles</t>
  </si>
  <si>
    <t>fifth</t>
  </si>
  <si>
    <t>entertainment</t>
  </si>
  <si>
    <t>centers</t>
  </si>
  <si>
    <t>jose</t>
  </si>
  <si>
    <t>digital</t>
  </si>
  <si>
    <t>form</t>
  </si>
  <si>
    <t>institutions</t>
  </si>
  <si>
    <t>law</t>
  </si>
  <si>
    <t>application</t>
  </si>
  <si>
    <t>chief</t>
  </si>
  <si>
    <t>executive</t>
  </si>
  <si>
    <t>f</t>
  </si>
  <si>
    <t>october</t>
  </si>
  <si>
    <t>2009</t>
  </si>
  <si>
    <t>networking</t>
  </si>
  <si>
    <t>linkedin</t>
  </si>
  <si>
    <t>four</t>
  </si>
  <si>
    <t>acquired</t>
  </si>
  <si>
    <t>five</t>
  </si>
  <si>
    <t>2013</t>
  </si>
  <si>
    <t>model</t>
  </si>
  <si>
    <t>content</t>
  </si>
  <si>
    <t>began</t>
  </si>
  <si>
    <t>following</t>
  </si>
  <si>
    <t>having</t>
  </si>
  <si>
    <t>both</t>
  </si>
  <si>
    <t>years</t>
  </si>
  <si>
    <t>low</t>
  </si>
  <si>
    <t>plarium</t>
  </si>
  <si>
    <t>ceo</t>
  </si>
  <si>
    <t>888</t>
  </si>
  <si>
    <t>mother</t>
  </si>
  <si>
    <t>use</t>
  </si>
  <si>
    <t>independent</t>
  </si>
  <si>
    <t>edition</t>
  </si>
  <si>
    <t>published</t>
  </si>
  <si>
    <t>officer</t>
  </si>
  <si>
    <t>circulation</t>
  </si>
  <si>
    <t>named</t>
  </si>
  <si>
    <t>combined</t>
  </si>
  <si>
    <t>power</t>
  </si>
  <si>
    <t>europe</t>
  </si>
  <si>
    <t>america</t>
  </si>
  <si>
    <t>50</t>
  </si>
  <si>
    <t>miles</t>
  </si>
  <si>
    <t>fourth</t>
  </si>
  <si>
    <t>significant</t>
  </si>
  <si>
    <t>during</t>
  </si>
  <si>
    <t>conflict</t>
  </si>
  <si>
    <t>three</t>
  </si>
  <si>
    <t>developed</t>
  </si>
  <si>
    <t>held</t>
  </si>
  <si>
    <t>nevada</t>
  </si>
  <si>
    <t>populated</t>
  </si>
  <si>
    <t>respectively</t>
  </si>
  <si>
    <t>state's</t>
  </si>
  <si>
    <t>trillion</t>
  </si>
  <si>
    <t>per</t>
  </si>
  <si>
    <t>capita</t>
  </si>
  <si>
    <t>ten</t>
  </si>
  <si>
    <t>within</t>
  </si>
  <si>
    <t>fields</t>
  </si>
  <si>
    <t>oldest</t>
  </si>
  <si>
    <t>california's</t>
  </si>
  <si>
    <t>headquarters</t>
  </si>
  <si>
    <t>under</t>
  </si>
  <si>
    <t>end</t>
  </si>
  <si>
    <t>500</t>
  </si>
  <si>
    <t>educational</t>
  </si>
  <si>
    <t>act</t>
  </si>
  <si>
    <t>globally</t>
  </si>
  <si>
    <t>א</t>
  </si>
  <si>
    <t>ל</t>
  </si>
  <si>
    <t>sea</t>
  </si>
  <si>
    <t>middle</t>
  </si>
  <si>
    <t>day</t>
  </si>
  <si>
    <t>g</t>
  </si>
  <si>
    <t>enterprise</t>
  </si>
  <si>
    <t>schools</t>
  </si>
  <si>
    <t>seed</t>
  </si>
  <si>
    <t>iaf</t>
  </si>
  <si>
    <t>aircraft</t>
  </si>
  <si>
    <t>conrad</t>
  </si>
  <si>
    <t>young</t>
  </si>
  <si>
    <t>offers</t>
  </si>
  <si>
    <t>popular</t>
  </si>
  <si>
    <t>december</t>
  </si>
  <si>
    <t>2010</t>
  </si>
  <si>
    <t>current</t>
  </si>
  <si>
    <t>operates</t>
  </si>
  <si>
    <t>primarily</t>
  </si>
  <si>
    <t>post</t>
  </si>
  <si>
    <t>2015</t>
  </si>
  <si>
    <t>real</t>
  </si>
  <si>
    <t>inc</t>
  </si>
  <si>
    <t>name</t>
  </si>
  <si>
    <t>themselves</t>
  </si>
  <si>
    <t>issues</t>
  </si>
  <si>
    <t>data</t>
  </si>
  <si>
    <t>gaming</t>
  </si>
  <si>
    <t>currently</t>
  </si>
  <si>
    <t>various</t>
  </si>
  <si>
    <t>mythings</t>
  </si>
  <si>
    <t>myheritage</t>
  </si>
  <si>
    <t>board</t>
  </si>
  <si>
    <t>formerly</t>
  </si>
  <si>
    <t>latet</t>
  </si>
  <si>
    <t>firm</t>
  </si>
  <si>
    <t>alma</t>
  </si>
  <si>
    <t>mater</t>
  </si>
  <si>
    <t>adopted</t>
  </si>
  <si>
    <t>graduate</t>
  </si>
  <si>
    <t>paper</t>
  </si>
  <si>
    <t>30</t>
  </si>
  <si>
    <t>internationally</t>
  </si>
  <si>
    <t>times</t>
  </si>
  <si>
    <t>2018</t>
  </si>
  <si>
    <t>industry</t>
  </si>
  <si>
    <t>notable</t>
  </si>
  <si>
    <t>england</t>
  </si>
  <si>
    <t>commonly</t>
  </si>
  <si>
    <t>federal</t>
  </si>
  <si>
    <t>shares</t>
  </si>
  <si>
    <t>c</t>
  </si>
  <si>
    <t>coast</t>
  </si>
  <si>
    <t>nation's</t>
  </si>
  <si>
    <t>independence</t>
  </si>
  <si>
    <t>organizations</t>
  </si>
  <si>
    <t>security</t>
  </si>
  <si>
    <t>centuries</t>
  </si>
  <si>
    <t>immigration</t>
  </si>
  <si>
    <t>up</t>
  </si>
  <si>
    <t>cultural</t>
  </si>
  <si>
    <t>densely</t>
  </si>
  <si>
    <t>areas</t>
  </si>
  <si>
    <t>home</t>
  </si>
  <si>
    <t>now</t>
  </si>
  <si>
    <t>contributions</t>
  </si>
  <si>
    <t>sports</t>
  </si>
  <si>
    <t>santa</t>
  </si>
  <si>
    <t>clara</t>
  </si>
  <si>
    <t>percentage</t>
  </si>
  <si>
    <t>headquartered</t>
  </si>
  <si>
    <t>growing</t>
  </si>
  <si>
    <t>arts</t>
  </si>
  <si>
    <t>start</t>
  </si>
  <si>
    <t>worldwide</t>
  </si>
  <si>
    <t>system</t>
  </si>
  <si>
    <t>resulted</t>
  </si>
  <si>
    <t>ר</t>
  </si>
  <si>
    <t>ת</t>
  </si>
  <si>
    <t>egypt</t>
  </si>
  <si>
    <t>bce</t>
  </si>
  <si>
    <t>six</t>
  </si>
  <si>
    <t>heights</t>
  </si>
  <si>
    <t>israel's</t>
  </si>
  <si>
    <t>living</t>
  </si>
  <si>
    <t>ranking</t>
  </si>
  <si>
    <t>usually</t>
  </si>
  <si>
    <t>learning</t>
  </si>
  <si>
    <t>ה</t>
  </si>
  <si>
    <t>allen</t>
  </si>
  <si>
    <t>booz</t>
  </si>
  <si>
    <t>ceos</t>
  </si>
  <si>
    <t>programs</t>
  </si>
  <si>
    <t>non</t>
  </si>
  <si>
    <t>peer</t>
  </si>
  <si>
    <t>bloomberg</t>
  </si>
  <si>
    <t>investors</t>
  </si>
  <si>
    <t>carried</t>
  </si>
  <si>
    <t>personal</t>
  </si>
  <si>
    <t>ryan</t>
  </si>
  <si>
    <t>site</t>
  </si>
  <si>
    <t>registered</t>
  </si>
  <si>
    <t>websites</t>
  </si>
  <si>
    <t>page</t>
  </si>
  <si>
    <t>user</t>
  </si>
  <si>
    <t>remained</t>
  </si>
  <si>
    <t>back</t>
  </si>
  <si>
    <t>price</t>
  </si>
  <si>
    <t>another</t>
  </si>
  <si>
    <t>21</t>
  </si>
  <si>
    <t>features</t>
  </si>
  <si>
    <t>via</t>
  </si>
  <si>
    <t>2003</t>
  </si>
  <si>
    <t>company's</t>
  </si>
  <si>
    <t>anyone</t>
  </si>
  <si>
    <t>groups</t>
  </si>
  <si>
    <t>photos</t>
  </si>
  <si>
    <t>2004</t>
  </si>
  <si>
    <t>college</t>
  </si>
  <si>
    <t>limited</t>
  </si>
  <si>
    <t>2006</t>
  </si>
  <si>
    <t>app</t>
  </si>
  <si>
    <t>agreed</t>
  </si>
  <si>
    <t>pages</t>
  </si>
  <si>
    <t>advertisers</t>
  </si>
  <si>
    <t>works</t>
  </si>
  <si>
    <t>hola</t>
  </si>
  <si>
    <t>nonprofit</t>
  </si>
  <si>
    <t>meet</t>
  </si>
  <si>
    <t>investment</t>
  </si>
  <si>
    <t>lit</t>
  </si>
  <si>
    <t>title</t>
  </si>
  <si>
    <t>especially</t>
  </si>
  <si>
    <t>academic</t>
  </si>
  <si>
    <t>status</t>
  </si>
  <si>
    <t>longest</t>
  </si>
  <si>
    <t>operating</t>
  </si>
  <si>
    <t>related</t>
  </si>
  <si>
    <t>printed</t>
  </si>
  <si>
    <t>last</t>
  </si>
  <si>
    <t>march</t>
  </si>
  <si>
    <t>leaving</t>
  </si>
  <si>
    <t>take</t>
  </si>
  <si>
    <t>controlled</t>
  </si>
  <si>
    <t>2017</t>
  </si>
  <si>
    <t>website</t>
  </si>
  <si>
    <t>london</t>
  </si>
  <si>
    <t>arthur</t>
  </si>
  <si>
    <t>generally</t>
  </si>
  <si>
    <t>quality</t>
  </si>
  <si>
    <t>19</t>
  </si>
  <si>
    <t>report</t>
  </si>
  <si>
    <t>annual</t>
  </si>
  <si>
    <t>hosted</t>
  </si>
  <si>
    <t>cities</t>
  </si>
  <si>
    <t>district</t>
  </si>
  <si>
    <t>land</t>
  </si>
  <si>
    <t>borders</t>
  </si>
  <si>
    <t>people</t>
  </si>
  <si>
    <t>washington</t>
  </si>
  <si>
    <t>representation</t>
  </si>
  <si>
    <t>1848</t>
  </si>
  <si>
    <t>19th</t>
  </si>
  <si>
    <t>spanish</t>
  </si>
  <si>
    <t>republic</t>
  </si>
  <si>
    <t>democracy</t>
  </si>
  <si>
    <t>fund</t>
  </si>
  <si>
    <t>council</t>
  </si>
  <si>
    <t>human</t>
  </si>
  <si>
    <t>rates</t>
  </si>
  <si>
    <t>accounts</t>
  </si>
  <si>
    <t>quarter</t>
  </si>
  <si>
    <t>exchange</t>
  </si>
  <si>
    <t>value</t>
  </si>
  <si>
    <t>making</t>
  </si>
  <si>
    <t>leading</t>
  </si>
  <si>
    <t>scientific</t>
  </si>
  <si>
    <t>mexican</t>
  </si>
  <si>
    <t>greater</t>
  </si>
  <si>
    <t>urban</t>
  </si>
  <si>
    <t>7</t>
  </si>
  <si>
    <t>gross</t>
  </si>
  <si>
    <t>product</t>
  </si>
  <si>
    <t>included</t>
  </si>
  <si>
    <t>province</t>
  </si>
  <si>
    <t>successful</t>
  </si>
  <si>
    <t>culture</t>
  </si>
  <si>
    <t>made</t>
  </si>
  <si>
    <t>innovation</t>
  </si>
  <si>
    <t>computer</t>
  </si>
  <si>
    <t>trade</t>
  </si>
  <si>
    <t>northwest</t>
  </si>
  <si>
    <t>demand</t>
  </si>
  <si>
    <t>time</t>
  </si>
  <si>
    <t>increased</t>
  </si>
  <si>
    <t>according</t>
  </si>
  <si>
    <t>corporations</t>
  </si>
  <si>
    <t>fortune</t>
  </si>
  <si>
    <t>oakland</t>
  </si>
  <si>
    <t>sector</t>
  </si>
  <si>
    <t>enterprises</t>
  </si>
  <si>
    <t>caesars</t>
  </si>
  <si>
    <t>previously</t>
  </si>
  <si>
    <t>11</t>
  </si>
  <si>
    <t>offices</t>
  </si>
  <si>
    <t>chicago</t>
  </si>
  <si>
    <t>officially</t>
  </si>
  <si>
    <t>12th</t>
  </si>
  <si>
    <t>index</t>
  </si>
  <si>
    <t>de</t>
  </si>
  <si>
    <t>between</t>
  </si>
  <si>
    <t>port</t>
  </si>
  <si>
    <t>peace</t>
  </si>
  <si>
    <t>movement</t>
  </si>
  <si>
    <t>liberal</t>
  </si>
  <si>
    <t>startups</t>
  </si>
  <si>
    <t>go</t>
  </si>
  <si>
    <t>recession</t>
  </si>
  <si>
    <t>risk</t>
  </si>
  <si>
    <t>subsequent</t>
  </si>
  <si>
    <t>legislation</t>
  </si>
  <si>
    <t>operations</t>
  </si>
  <si>
    <t>certain</t>
  </si>
  <si>
    <t>provide</t>
  </si>
  <si>
    <t>tax</t>
  </si>
  <si>
    <t>ש</t>
  </si>
  <si>
    <t>lebanon</t>
  </si>
  <si>
    <t>gaza</t>
  </si>
  <si>
    <t>strip</t>
  </si>
  <si>
    <t>jerusalem</t>
  </si>
  <si>
    <t>age</t>
  </si>
  <si>
    <t>roman</t>
  </si>
  <si>
    <t>ce</t>
  </si>
  <si>
    <t>jews</t>
  </si>
  <si>
    <t>mandate</t>
  </si>
  <si>
    <t>1948</t>
  </si>
  <si>
    <t>leaders</t>
  </si>
  <si>
    <t>territory</t>
  </si>
  <si>
    <t>coo</t>
  </si>
  <si>
    <t>cloud</t>
  </si>
  <si>
    <t>integration</t>
  </si>
  <si>
    <t>typically</t>
  </si>
  <si>
    <t>e</t>
  </si>
  <si>
    <t>remains</t>
  </si>
  <si>
    <t>support</t>
  </si>
  <si>
    <t>together</t>
  </si>
  <si>
    <t>work</t>
  </si>
  <si>
    <t>program</t>
  </si>
  <si>
    <t>alumni</t>
  </si>
  <si>
    <t>l</t>
  </si>
  <si>
    <t>music</t>
  </si>
  <si>
    <t>magazines</t>
  </si>
  <si>
    <t>family</t>
  </si>
  <si>
    <t>traditional</t>
  </si>
  <si>
    <t>14</t>
  </si>
  <si>
    <t>globes</t>
  </si>
  <si>
    <t>early</t>
  </si>
  <si>
    <t>businessweek</t>
  </si>
  <si>
    <t>magazine</t>
  </si>
  <si>
    <t>p</t>
  </si>
  <si>
    <t>personalized</t>
  </si>
  <si>
    <t>constituent</t>
  </si>
  <si>
    <t>nuclear</t>
  </si>
  <si>
    <t>big</t>
  </si>
  <si>
    <t>28</t>
  </si>
  <si>
    <t>teaching</t>
  </si>
  <si>
    <t>conference</t>
  </si>
  <si>
    <t>campus</t>
  </si>
  <si>
    <t>ו</t>
  </si>
  <si>
    <t>syrian</t>
  </si>
  <si>
    <t>food</t>
  </si>
  <si>
    <t>hosting</t>
  </si>
  <si>
    <t>tony</t>
  </si>
  <si>
    <t>sites</t>
  </si>
  <si>
    <t>twitter</t>
  </si>
  <si>
    <t>profiles</t>
  </si>
  <si>
    <t>february</t>
  </si>
  <si>
    <t>announced</t>
  </si>
  <si>
    <t>bought</t>
  </si>
  <si>
    <t>majority</t>
  </si>
  <si>
    <t>purchase</t>
  </si>
  <si>
    <t>funding</t>
  </si>
  <si>
    <t>round</t>
  </si>
  <si>
    <t>free</t>
  </si>
  <si>
    <t>subscription</t>
  </si>
  <si>
    <t>employment</t>
  </si>
  <si>
    <t>oriented</t>
  </si>
  <si>
    <t>apps</t>
  </si>
  <si>
    <t>launched</t>
  </si>
  <si>
    <t>allows</t>
  </si>
  <si>
    <t>job</t>
  </si>
  <si>
    <t>employers</t>
  </si>
  <si>
    <t>came</t>
  </si>
  <si>
    <t>workers</t>
  </si>
  <si>
    <t>create</t>
  </si>
  <si>
    <t>network</t>
  </si>
  <si>
    <t>represent</t>
  </si>
  <si>
    <t>whether</t>
  </si>
  <si>
    <t>connection</t>
  </si>
  <si>
    <t>organize</t>
  </si>
  <si>
    <t>join</t>
  </si>
  <si>
    <t>publish</t>
  </si>
  <si>
    <t>videos</t>
  </si>
  <si>
    <t>harvard</t>
  </si>
  <si>
    <t>face</t>
  </si>
  <si>
    <t>initially</t>
  </si>
  <si>
    <t>gradually</t>
  </si>
  <si>
    <t>expanding</t>
  </si>
  <si>
    <t>universities</t>
  </si>
  <si>
    <t>13</t>
  </si>
  <si>
    <t>claimed</t>
  </si>
  <si>
    <t>monthly</t>
  </si>
  <si>
    <t>active</t>
  </si>
  <si>
    <t>seventh</t>
  </si>
  <si>
    <t>usage</t>
  </si>
  <si>
    <t>accessed</t>
  </si>
  <si>
    <t>devices</t>
  </si>
  <si>
    <t>computers</t>
  </si>
  <si>
    <t>profile</t>
  </si>
  <si>
    <t>different</t>
  </si>
  <si>
    <t>privacy</t>
  </si>
  <si>
    <t>publicly</t>
  </si>
  <si>
    <t>common</t>
  </si>
  <si>
    <t>activities</t>
  </si>
  <si>
    <t>numerous</t>
  </si>
  <si>
    <t>criticized</t>
  </si>
  <si>
    <t>scandal</t>
  </si>
  <si>
    <t>mass</t>
  </si>
  <si>
    <t>self</t>
  </si>
  <si>
    <t>gigi</t>
  </si>
  <si>
    <t>levy</t>
  </si>
  <si>
    <t>involved</t>
  </si>
  <si>
    <t>similarweb</t>
  </si>
  <si>
    <t>holdings</t>
  </si>
  <si>
    <t>joined</t>
  </si>
  <si>
    <t>germany</t>
  </si>
  <si>
    <t>latin</t>
  </si>
  <si>
    <t>rarely</t>
  </si>
  <si>
    <t>phrase</t>
  </si>
  <si>
    <t>before</t>
  </si>
  <si>
    <t>entered</t>
  </si>
  <si>
    <t>motto</t>
  </si>
  <si>
    <t>studies</t>
  </si>
  <si>
    <t>university's</t>
  </si>
  <si>
    <t>frequently</t>
  </si>
  <si>
    <t>broadsheet</t>
  </si>
  <si>
    <t>changed</t>
  </si>
  <si>
    <t>irish</t>
  </si>
  <si>
    <t>sold</t>
  </si>
  <si>
    <t>58</t>
  </si>
  <si>
    <t>sunday</t>
  </si>
  <si>
    <t>reach</t>
  </si>
  <si>
    <t>22</t>
  </si>
  <si>
    <t>b</t>
  </si>
  <si>
    <t>journalism</t>
  </si>
  <si>
    <t>described</t>
  </si>
  <si>
    <t>editorial</t>
  </si>
  <si>
    <t>april</t>
  </si>
  <si>
    <t>further</t>
  </si>
  <si>
    <t>sister</t>
  </si>
  <si>
    <t>started</t>
  </si>
  <si>
    <t>cross</t>
  </si>
  <si>
    <t>techcrunch</t>
  </si>
  <si>
    <t>2005</t>
  </si>
  <si>
    <t>25</t>
  </si>
  <si>
    <t>event</t>
  </si>
  <si>
    <t>usa</t>
  </si>
  <si>
    <t>consists</t>
  </si>
  <si>
    <t>kilometers</t>
  </si>
  <si>
    <t>canada</t>
  </si>
  <si>
    <t>mexico</t>
  </si>
  <si>
    <t>russia</t>
  </si>
  <si>
    <t>d</t>
  </si>
  <si>
    <t>mainland</t>
  </si>
  <si>
    <t>12</t>
  </si>
  <si>
    <t>16th</t>
  </si>
  <si>
    <t>emerged</t>
  </si>
  <si>
    <t>colonies</t>
  </si>
  <si>
    <t>native</t>
  </si>
  <si>
    <t>southern</t>
  </si>
  <si>
    <t>cold</t>
  </si>
  <si>
    <t>fought</t>
  </si>
  <si>
    <t>vietnam</t>
  </si>
  <si>
    <t>soviet</t>
  </si>
  <si>
    <t>space</t>
  </si>
  <si>
    <t>race</t>
  </si>
  <si>
    <t>1991</t>
  </si>
  <si>
    <t>legislature</t>
  </si>
  <si>
    <t>founding</t>
  </si>
  <si>
    <t>monetary</t>
  </si>
  <si>
    <t>nato</t>
  </si>
  <si>
    <t>permanent</t>
  </si>
  <si>
    <t>ranks</t>
  </si>
  <si>
    <t>life</t>
  </si>
  <si>
    <t>rights</t>
  </si>
  <si>
    <t>wealth</t>
  </si>
  <si>
    <t>universal</t>
  </si>
  <si>
    <t>highly</t>
  </si>
  <si>
    <t>approximately</t>
  </si>
  <si>
    <t>29</t>
  </si>
  <si>
    <t>spending</t>
  </si>
  <si>
    <t>foremost</t>
  </si>
  <si>
    <t>arizona</t>
  </si>
  <si>
    <t>southeast</t>
  </si>
  <si>
    <t>ocean</t>
  </si>
  <si>
    <t>oregon</t>
  </si>
  <si>
    <t>baja</t>
  </si>
  <si>
    <t>km2</t>
  </si>
  <si>
    <t>entity</t>
  </si>
  <si>
    <t>18</t>
  </si>
  <si>
    <t>country's</t>
  </si>
  <si>
    <t>behind</t>
  </si>
  <si>
    <t>boroughs</t>
  </si>
  <si>
    <t>0</t>
  </si>
  <si>
    <t>domestic</t>
  </si>
  <si>
    <t>106</t>
  </si>
  <si>
    <t>primary</t>
  </si>
  <si>
    <t>tribes</t>
  </si>
  <si>
    <t>17th</t>
  </si>
  <si>
    <t>alta</t>
  </si>
  <si>
    <t>spain</t>
  </si>
  <si>
    <t>ceded</t>
  </si>
  <si>
    <t>portion</t>
  </si>
  <si>
    <t>31st</t>
  </si>
  <si>
    <t>1850</t>
  </si>
  <si>
    <t>gold</t>
  </si>
  <si>
    <t>rush</t>
  </si>
  <si>
    <t>example</t>
  </si>
  <si>
    <t>communication</t>
  </si>
  <si>
    <t>hippie</t>
  </si>
  <si>
    <t>industries</t>
  </si>
  <si>
    <t>very</t>
  </si>
  <si>
    <t>diverse</t>
  </si>
  <si>
    <t>estate</t>
  </si>
  <si>
    <t>output</t>
  </si>
  <si>
    <t>border</t>
  </si>
  <si>
    <t>mountains</t>
  </si>
  <si>
    <t>redwood</t>
  </si>
  <si>
    <t>desert</t>
  </si>
  <si>
    <t>central</t>
  </si>
  <si>
    <t>mediterranean</t>
  </si>
  <si>
    <t>seasonal</t>
  </si>
  <si>
    <t>factors</t>
  </si>
  <si>
    <t>lead</t>
  </si>
  <si>
    <t>water</t>
  </si>
  <si>
    <t>tenth</t>
  </si>
  <si>
    <t>institution</t>
  </si>
  <si>
    <t>valued</t>
  </si>
  <si>
    <t>employed</t>
  </si>
  <si>
    <t>towards</t>
  </si>
  <si>
    <t>geographic</t>
  </si>
  <si>
    <t>referring</t>
  </si>
  <si>
    <t>southeastern</t>
  </si>
  <si>
    <t>thus</t>
  </si>
  <si>
    <t>inspired</t>
  </si>
  <si>
    <t>operated</t>
  </si>
  <si>
    <t>properties</t>
  </si>
  <si>
    <t>brands</t>
  </si>
  <si>
    <t>revenues</t>
  </si>
  <si>
    <t>apollo</t>
  </si>
  <si>
    <t>carl</t>
  </si>
  <si>
    <t>bankruptcy</t>
  </si>
  <si>
    <t>protection</t>
  </si>
  <si>
    <t>providing</t>
  </si>
  <si>
    <t>applications</t>
  </si>
  <si>
    <t>publishes</t>
  </si>
  <si>
    <t>long</t>
  </si>
  <si>
    <t>francis</t>
  </si>
  <si>
    <t>commercial</t>
  </si>
  <si>
    <t>ca</t>
  </si>
  <si>
    <t>proper</t>
  </si>
  <si>
    <t>105</t>
  </si>
  <si>
    <t>golden</t>
  </si>
  <si>
    <t>gate</t>
  </si>
  <si>
    <t>mission</t>
  </si>
  <si>
    <t>brought</t>
  </si>
  <si>
    <t>rapid</t>
  </si>
  <si>
    <t>destroyed</t>
  </si>
  <si>
    <t>democratic</t>
  </si>
  <si>
    <t>museum</t>
  </si>
  <si>
    <t>modern</t>
  </si>
  <si>
    <t>academy</t>
  </si>
  <si>
    <t>entrepreneurship</t>
  </si>
  <si>
    <t>never</t>
  </si>
  <si>
    <t>intend</t>
  </si>
  <si>
    <t>privately</t>
  </si>
  <si>
    <t>2007</t>
  </si>
  <si>
    <t>2008</t>
  </si>
  <si>
    <t>severe</t>
  </si>
  <si>
    <t>prior</t>
  </si>
  <si>
    <t>predatory</t>
  </si>
  <si>
    <t>homebuyers</t>
  </si>
  <si>
    <t>housing</t>
  </si>
  <si>
    <t>mbs</t>
  </si>
  <si>
    <t>those</t>
  </si>
  <si>
    <t>15</t>
  </si>
  <si>
    <t>collapse</t>
  </si>
  <si>
    <t>targeted</t>
  </si>
  <si>
    <t>went</t>
  </si>
  <si>
    <t>governments</t>
  </si>
  <si>
    <t>debt</t>
  </si>
  <si>
    <t>street</t>
  </si>
  <si>
    <t>response</t>
  </si>
  <si>
    <t>unlawful</t>
  </si>
  <si>
    <t>uigea</t>
  </si>
  <si>
    <t>added</t>
  </si>
  <si>
    <t>otherwise</t>
  </si>
  <si>
    <t>person</t>
  </si>
  <si>
    <t>skill</t>
  </si>
  <si>
    <t>kind</t>
  </si>
  <si>
    <t>includes</t>
  </si>
  <si>
    <t>casinos</t>
  </si>
  <si>
    <t>general</t>
  </si>
  <si>
    <t>today</t>
  </si>
  <si>
    <t>worth</t>
  </si>
  <si>
    <t>provinces</t>
  </si>
  <si>
    <t>markets</t>
  </si>
  <si>
    <t>providers</t>
  </si>
  <si>
    <t>choose</t>
  </si>
  <si>
    <t>base</t>
  </si>
  <si>
    <t>havens</t>
  </si>
  <si>
    <t>main</t>
  </si>
  <si>
    <t>gibraltar</t>
  </si>
  <si>
    <t>asia</t>
  </si>
  <si>
    <t>macau</t>
  </si>
  <si>
    <t>eu</t>
  </si>
  <si>
    <t>listed</t>
  </si>
  <si>
    <t>י</t>
  </si>
  <si>
    <t>romanized</t>
  </si>
  <si>
    <t>מ</t>
  </si>
  <si>
    <t>shore</t>
  </si>
  <si>
    <t>syria</t>
  </si>
  <si>
    <t>jordan</t>
  </si>
  <si>
    <t>technological</t>
  </si>
  <si>
    <t>judah</t>
  </si>
  <si>
    <t>empires</t>
  </si>
  <si>
    <t>client</t>
  </si>
  <si>
    <t>created</t>
  </si>
  <si>
    <t>judea</t>
  </si>
  <si>
    <t>destruction</t>
  </si>
  <si>
    <t>levant</t>
  </si>
  <si>
    <t>taken</t>
  </si>
  <si>
    <t>followed</t>
  </si>
  <si>
    <t>13th</t>
  </si>
  <si>
    <t>establishment</t>
  </si>
  <si>
    <t>palestine</t>
  </si>
  <si>
    <t>saw</t>
  </si>
  <si>
    <t>bombed</t>
  </si>
  <si>
    <t>plan</t>
  </si>
  <si>
    <t>agency</t>
  </si>
  <si>
    <t>1967</t>
  </si>
  <si>
    <t>occupied</t>
  </si>
  <si>
    <t>golan</t>
  </si>
  <si>
    <t>full</t>
  </si>
  <si>
    <t>partial</t>
  </si>
  <si>
    <t>occupation</t>
  </si>
  <si>
    <t>basic</t>
  </si>
  <si>
    <t>parliamentary</t>
  </si>
  <si>
    <t>head</t>
  </si>
  <si>
    <t>oecd</t>
  </si>
  <si>
    <t>nominal</t>
  </si>
  <si>
    <t>top</t>
  </si>
  <si>
    <t>citizens</t>
  </si>
  <si>
    <t>women's</t>
  </si>
  <si>
    <t>called</t>
  </si>
  <si>
    <t>responsible</t>
  </si>
  <si>
    <t>office</t>
  </si>
  <si>
    <t>reports</t>
  </si>
  <si>
    <t>delivery</t>
  </si>
  <si>
    <t>using</t>
  </si>
  <si>
    <t>resource</t>
  </si>
  <si>
    <t>planning</t>
  </si>
  <si>
    <t>field</t>
  </si>
  <si>
    <t>multinational</t>
  </si>
  <si>
    <t>specializes</t>
  </si>
  <si>
    <t>integrator</t>
  </si>
  <si>
    <t>bringing</t>
  </si>
  <si>
    <t>subsystems</t>
  </si>
  <si>
    <t>integrators</t>
  </si>
  <si>
    <t>defense</t>
  </si>
  <si>
    <t>process</t>
  </si>
  <si>
    <t>important</t>
  </si>
  <si>
    <t>ramat</t>
  </si>
  <si>
    <t>hasharon</t>
  </si>
  <si>
    <t>רו</t>
  </si>
  <si>
    <t>sharon</t>
  </si>
  <si>
    <t>herzliya</t>
  </si>
  <si>
    <t>1908</t>
  </si>
  <si>
    <t>marketing</t>
  </si>
  <si>
    <t>decision</t>
  </si>
  <si>
    <t>kellogg's</t>
  </si>
  <si>
    <t>mba</t>
  </si>
  <si>
    <t>forbes</t>
  </si>
  <si>
    <t>economist</t>
  </si>
  <si>
    <t>peter</t>
  </si>
  <si>
    <t>peterson</t>
  </si>
  <si>
    <t>blackstone</t>
  </si>
  <si>
    <t>andersen</t>
  </si>
  <si>
    <t>accenture</t>
  </si>
  <si>
    <t>james</t>
  </si>
  <si>
    <t>edwin</t>
  </si>
  <si>
    <t>founders</t>
  </si>
  <si>
    <t>hamilton</t>
  </si>
  <si>
    <t>patrick</t>
  </si>
  <si>
    <t>aon</t>
  </si>
  <si>
    <t>david</t>
  </si>
  <si>
    <t>kabiller</t>
  </si>
  <si>
    <t>hedge</t>
  </si>
  <si>
    <t>aqr</t>
  </si>
  <si>
    <t>allstate</t>
  </si>
  <si>
    <t>diageo</t>
  </si>
  <si>
    <t>dupont</t>
  </si>
  <si>
    <t>exxonmobil</t>
  </si>
  <si>
    <t>tool</t>
  </si>
  <si>
    <t>kohler</t>
  </si>
  <si>
    <t>kraft</t>
  </si>
  <si>
    <t>foods</t>
  </si>
  <si>
    <t>mattel</t>
  </si>
  <si>
    <t>motorola</t>
  </si>
  <si>
    <t>sap</t>
  </si>
  <si>
    <t>servicenow</t>
  </si>
  <si>
    <t>target</t>
  </si>
  <si>
    <t>german</t>
  </si>
  <si>
    <t>conglomerate</t>
  </si>
  <si>
    <t>house</t>
  </si>
  <si>
    <t>mohn</t>
  </si>
  <si>
    <t>sized</t>
  </si>
  <si>
    <t>offering</t>
  </si>
  <si>
    <t>incubators</t>
  </si>
  <si>
    <t>funded</t>
  </si>
  <si>
    <t>wide</t>
  </si>
  <si>
    <t>range</t>
  </si>
  <si>
    <t>types</t>
  </si>
  <si>
    <t>corporate</t>
  </si>
  <si>
    <t>next</t>
  </si>
  <si>
    <t>trees</t>
  </si>
  <si>
    <t>upload</t>
  </si>
  <si>
    <t>supports</t>
  </si>
  <si>
    <t>42</t>
  </si>
  <si>
    <t>languages</t>
  </si>
  <si>
    <t>ukraine</t>
  </si>
  <si>
    <t>profit</t>
  </si>
  <si>
    <t>maximizing</t>
  </si>
  <si>
    <t>language</t>
  </si>
  <si>
    <t>english</t>
  </si>
  <si>
    <t>uses</t>
  </si>
  <si>
    <t>blocking</t>
  </si>
  <si>
    <t>serving</t>
  </si>
  <si>
    <t>paying</t>
  </si>
  <si>
    <t>peers</t>
  </si>
  <si>
    <t>lexington</t>
  </si>
  <si>
    <t>avenue</t>
  </si>
  <si>
    <t>manhattan</t>
  </si>
  <si>
    <t>retargeting</t>
  </si>
  <si>
    <t>ads</t>
  </si>
  <si>
    <t>advertising</t>
  </si>
  <si>
    <t>actions</t>
  </si>
  <si>
    <t>pre</t>
  </si>
  <si>
    <t>soldiers</t>
  </si>
  <si>
    <t>stormfall</t>
  </si>
  <si>
    <t>available</t>
  </si>
  <si>
    <t>small</t>
  </si>
  <si>
    <t>island</t>
  </si>
  <si>
    <t>10</t>
  </si>
  <si>
    <t>scotland</t>
  </si>
  <si>
    <t>wales</t>
  </si>
  <si>
    <t>powers</t>
  </si>
  <si>
    <t>influence</t>
  </si>
  <si>
    <t>1946</t>
  </si>
  <si>
    <t>communities</t>
  </si>
  <si>
    <t>1973</t>
  </si>
  <si>
    <t>give</t>
  </si>
  <si>
    <t>ups</t>
  </si>
  <si>
    <t>k</t>
  </si>
  <si>
    <t>medical</t>
  </si>
  <si>
    <t>engineering</t>
  </si>
  <si>
    <t>60</t>
  </si>
  <si>
    <t>division</t>
  </si>
  <si>
    <t>classroom</t>
  </si>
  <si>
    <t>focus</t>
  </si>
  <si>
    <t>adaptive</t>
  </si>
  <si>
    <t>evanston</t>
  </si>
  <si>
    <t>1851</t>
  </si>
  <si>
    <t>chartered</t>
  </si>
  <si>
    <t>eleven</t>
  </si>
  <si>
    <t>science</t>
  </si>
  <si>
    <t>northwestern's</t>
  </si>
  <si>
    <t>neighborhood</t>
  </si>
  <si>
    <t>eight</t>
  </si>
  <si>
    <t>prize</t>
  </si>
  <si>
    <t>winners</t>
  </si>
  <si>
    <t>17</t>
  </si>
  <si>
    <t>scholars</t>
  </si>
  <si>
    <t>medal</t>
  </si>
  <si>
    <t>יב</t>
  </si>
  <si>
    <t>1956</t>
  </si>
  <si>
    <t>יר</t>
  </si>
  <si>
    <t>ח</t>
  </si>
  <si>
    <t>haavir</t>
  </si>
  <si>
    <t>forces</t>
  </si>
  <si>
    <t>shortly</t>
  </si>
  <si>
    <t>aluf</t>
  </si>
  <si>
    <t>commander</t>
  </si>
  <si>
    <t>eventually</t>
  </si>
  <si>
    <t>performed</t>
  </si>
  <si>
    <t>enemy</t>
  </si>
  <si>
    <t>forced</t>
  </si>
  <si>
    <t>defences</t>
  </si>
  <si>
    <t>iai</t>
  </si>
  <si>
    <t>plo</t>
  </si>
  <si>
    <t>1996</t>
  </si>
  <si>
    <t>aid</t>
  </si>
  <si>
    <t>poverty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</si>
  <si>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</si>
  <si>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</si>
  <si>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</si>
  <si>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</si>
  <si>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</si>
  <si>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</si>
  <si>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</si>
  <si>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</si>
  <si>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</si>
  <si>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</si>
  <si>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</si>
  <si>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</si>
  <si>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</si>
  <si>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</si>
  <si>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</si>
  <si>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</si>
  <si>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</si>
  <si>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</si>
  <si>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</si>
  <si>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</si>
  <si>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</si>
  <si>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</si>
  <si>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</si>
  <si>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</si>
  <si>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</si>
  <si>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</si>
  <si>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</si>
  <si>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</si>
  <si>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</si>
  <si>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</si>
  <si>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</si>
  <si>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</si>
  <si>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</si>
  <si>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</si>
  <si>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</si>
  <si>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</si>
  <si>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</si>
  <si>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</si>
  <si>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</si>
  <si>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</si>
  <si>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</si>
  <si>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</si>
  <si>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</si>
  <si>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</si>
  <si>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</si>
  <si>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</si>
  <si>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</si>
  <si>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</si>
  <si>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</si>
  <si>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</si>
  <si>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</si>
  <si>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</si>
  <si>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</si>
  <si>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</si>
  <si>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</si>
  <si>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</si>
  <si>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</si>
  <si>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</si>
  <si>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</si>
  <si>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</si>
  <si>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</si>
  <si>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</si>
  <si>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</si>
  <si>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</si>
  <si>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</si>
  <si>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</si>
  <si>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</si>
  <si>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</si>
  <si>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software service financial company web management users crisis business bertelsmann</t>
  </si>
  <si>
    <t>san francisco area california city united largest over states facebook</t>
  </si>
  <si>
    <t>university war states world united air israeli israel school country</t>
  </si>
  <si>
    <t>kingdom united ireland angel great britain world's uk british investor</t>
  </si>
  <si>
    <t>Top Word Pairs in Content in Entire Graph</t>
  </si>
  <si>
    <t>san,francisco</t>
  </si>
  <si>
    <t>united,states</t>
  </si>
  <si>
    <t>u,s</t>
  </si>
  <si>
    <t>united,kingdom</t>
  </si>
  <si>
    <t>new,york</t>
  </si>
  <si>
    <t>air,force</t>
  </si>
  <si>
    <t>tel,aviv</t>
  </si>
  <si>
    <t>york,city</t>
  </si>
  <si>
    <t>israeli,air</t>
  </si>
  <si>
    <t>world,war</t>
  </si>
  <si>
    <t>Top Word Pairs in Content in G1</t>
  </si>
  <si>
    <t>financial,crisis</t>
  </si>
  <si>
    <t>financial,institutions</t>
  </si>
  <si>
    <t>alma,mater</t>
  </si>
  <si>
    <t>web,mobile</t>
  </si>
  <si>
    <t>chief,executive</t>
  </si>
  <si>
    <t>middle,east</t>
  </si>
  <si>
    <t>software,service</t>
  </si>
  <si>
    <t>highest,ranking</t>
  </si>
  <si>
    <t>Top Word Pairs in Content in G2</t>
  </si>
  <si>
    <t>mcgraw,hill</t>
  </si>
  <si>
    <t>silicon,valley</t>
  </si>
  <si>
    <t>bay,area</t>
  </si>
  <si>
    <t>francisco,bay</t>
  </si>
  <si>
    <t>san,jose</t>
  </si>
  <si>
    <t>high,tech</t>
  </si>
  <si>
    <t>per,capita</t>
  </si>
  <si>
    <t>Top Word Pairs in Content in G3</t>
  </si>
  <si>
    <t>west,bank</t>
  </si>
  <si>
    <t>northwestern,university</t>
  </si>
  <si>
    <t>carried,out</t>
  </si>
  <si>
    <t>out,operation</t>
  </si>
  <si>
    <t>Top Word Pairs in Content in G4</t>
  </si>
  <si>
    <t>great,britain</t>
  </si>
  <si>
    <t>kingdom,great</t>
  </si>
  <si>
    <t>northern,ireland</t>
  </si>
  <si>
    <t>angel,investors</t>
  </si>
  <si>
    <t>start,ups</t>
  </si>
  <si>
    <t>number,angel</t>
  </si>
  <si>
    <t>britain,northern</t>
  </si>
  <si>
    <t>north,western</t>
  </si>
  <si>
    <t>britain,ireland</t>
  </si>
  <si>
    <t>Top Word Pairs in Content</t>
  </si>
  <si>
    <t>new,york  york,city  financial,crisis  financial,institutions  alma,mater  web,mobile  chief,executive  middle,east  software,service  highest,ranking</t>
  </si>
  <si>
    <t>san,francisco  united,states  u,s  mcgraw,hill  silicon,valley  bay,area  francisco,bay  san,jose  high,tech  per,capita</t>
  </si>
  <si>
    <t>united,states  air,force  u,s  israeli,air  tel,aviv  west,bank  world,war  northwestern,university  carried,out  out,operation</t>
  </si>
  <si>
    <t>united,kingdom  great,britain  kingdom,great  northern,ireland  angel,investors  start,ups  number,angel  britain,northern  north,western  britain,ireland</t>
  </si>
  <si>
    <t>Top Words in Content by Count</t>
  </si>
  <si>
    <t/>
  </si>
  <si>
    <t>Top Words in Content by Salience</t>
  </si>
  <si>
    <t>Top Word Pairs in Content by Count</t>
  </si>
  <si>
    <t>Top Word Pairs in Content by Salience</t>
  </si>
  <si>
    <t>G1: software service financial company web management users crisis business bertelsmann</t>
  </si>
  <si>
    <t>G2: san francisco area california city united largest over states facebook</t>
  </si>
  <si>
    <t>G3: university war states world united air israeli israel school country</t>
  </si>
  <si>
    <t>G4: kingdom united ireland angel great britain world's uk british investor</t>
  </si>
  <si>
    <t>▓0▓0▓0▓True▓Black▓Black▓▓Edge Weight▓1▓1▓0▓1▓10▓False▓▓0▓0▓0▓0▓0▓False▓▓0▓0▓0▓True▓Black▓Black▓▓Betweenness Centrality▓0.4▓1711.2▓3▓20▓1000▓True▓▓0▓0▓0▓0▓0▓False▓▓0▓0▓0▓0▓0▓False▓▓0▓0▓0▓0▓0▓False</t>
  </si>
  <si>
    <t>Subgraph</t>
  </si>
  <si>
    <t>GraphSource░MediaWiki▓GraphTerm░Gigi_Levy-Weiss▓ImportDescription░The graph represents the Article-Article Hyperlinks network of the "Gigi_Levy-Weiss" seed article in en.wikipedia.org MediaWiki domain.  The network was obtained from MediaWiki on Wednesday, 13 October 2021 at 17:01 UTC.
The 50 most recent revisions are being analyzed.▓ImportSuggestedTitle░MediaWiki Map for "Gigi_Levy-Weiss" article▓ImportSuggestedFileNameNoExtension░2021-10-13 17-00-05 NodeXL MediaWiki Gigi_Levy-Weiss▓GroupingDescription░The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</si>
  <si>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</si>
  <si>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"Gigi_Levy-Weiss" seed article in en.wikipedia.org MediaWiki domain.  The network was obtained from MediaWiki on Wednesday, 13 October 2021 at 17:01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</si>
  <si>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</si>
  <si>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</si>
  <si>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https://nodexlgraphgallery.org/Pages/Graph.aspx?graphID=264435</t>
  </si>
  <si>
    <t>https://nodexlgraphgallery.org/Images/Image.ashx?graphID=264435&amp;type=f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</si>
  <si>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&lt;value&gt;0.7&lt;/value&gt;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</si>
  <si>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t>
  </si>
  <si>
    <t>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t>
  </si>
  <si>
    <t>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t>
  </si>
  <si>
    <t>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t>
  </si>
  <si>
    <t>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t>
  </si>
  <si>
    <t>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t>
  </si>
  <si>
    <t>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t>
  </si>
  <si>
    <t>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t>
  </si>
  <si>
    <t>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t>
  </si>
  <si>
    <t>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t>
  </si>
  <si>
    <t>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
  </si>
  <si>
    <t>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t>
  </si>
  <si>
    <t>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t>
  </si>
  <si>
    <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</si>
</sst>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20209"/>
        <c:axId val="37735246"/>
      </c:barChart>
      <c:catAx>
        <c:axId val="12720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35246"/>
        <c:crosses val="autoZero"/>
        <c:auto val="1"/>
        <c:lblOffset val="100"/>
        <c:noMultiLvlLbl val="0"/>
      </c:catAx>
      <c:valAx>
        <c:axId val="3773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2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148631"/>
        <c:axId val="21106940"/>
      </c:barChart>
      <c:catAx>
        <c:axId val="20148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06940"/>
        <c:crosses val="autoZero"/>
        <c:auto val="1"/>
        <c:lblOffset val="100"/>
        <c:noMultiLvlLbl val="0"/>
      </c:catAx>
      <c:valAx>
        <c:axId val="21106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8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54925"/>
        <c:axId val="21552922"/>
      </c:barChart>
      <c:catAx>
        <c:axId val="12454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52922"/>
        <c:crosses val="autoZero"/>
        <c:auto val="1"/>
        <c:lblOffset val="100"/>
        <c:noMultiLvlLbl val="0"/>
      </c:catAx>
      <c:valAx>
        <c:axId val="21552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4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59827"/>
        <c:axId val="3330344"/>
      </c:barChart>
      <c:catAx>
        <c:axId val="39659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0344"/>
        <c:crosses val="autoZero"/>
        <c:auto val="1"/>
        <c:lblOffset val="100"/>
        <c:noMultiLvlLbl val="0"/>
      </c:catAx>
      <c:valAx>
        <c:axId val="33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9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4393"/>
        <c:axId val="44179110"/>
      </c:barChart>
      <c:catAx>
        <c:axId val="1824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79110"/>
        <c:crosses val="autoZero"/>
        <c:auto val="1"/>
        <c:lblOffset val="100"/>
        <c:noMultiLvlLbl val="0"/>
      </c:catAx>
      <c:valAx>
        <c:axId val="4417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71151"/>
        <c:axId val="40860436"/>
      </c:barChart>
      <c:catAx>
        <c:axId val="10571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60436"/>
        <c:crosses val="autoZero"/>
        <c:auto val="1"/>
        <c:lblOffset val="100"/>
        <c:noMultiLvlLbl val="0"/>
      </c:catAx>
      <c:valAx>
        <c:axId val="4086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7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58629"/>
        <c:axId val="40105458"/>
      </c:barChart>
      <c:catAx>
        <c:axId val="9458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05458"/>
        <c:crosses val="autoZero"/>
        <c:auto val="1"/>
        <c:lblOffset val="100"/>
        <c:noMultiLvlLbl val="0"/>
      </c:catAx>
      <c:valAx>
        <c:axId val="40105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5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513835"/>
        <c:axId val="49404608"/>
      </c:barChart>
      <c:catAx>
        <c:axId val="30513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04608"/>
        <c:crosses val="autoZero"/>
        <c:auto val="1"/>
        <c:lblOffset val="100"/>
        <c:noMultiLvlLbl val="0"/>
      </c:catAx>
      <c:valAx>
        <c:axId val="49404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91073"/>
        <c:axId val="23367934"/>
      </c:barChart>
      <c:catAx>
        <c:axId val="60891073"/>
        <c:scaling>
          <c:orientation val="minMax"/>
        </c:scaling>
        <c:axPos val="b"/>
        <c:delete val="1"/>
        <c:majorTickMark val="out"/>
        <c:minorTickMark val="none"/>
        <c:tickLblPos val="none"/>
        <c:crossAx val="23367934"/>
        <c:crosses val="autoZero"/>
        <c:auto val="1"/>
        <c:lblOffset val="100"/>
        <c:noMultiLvlLbl val="0"/>
      </c:catAx>
      <c:valAx>
        <c:axId val="23367934"/>
        <c:scaling>
          <c:orientation val="minMax"/>
        </c:scaling>
        <c:axPos val="l"/>
        <c:delete val="1"/>
        <c:majorTickMark val="out"/>
        <c:minorTickMark val="none"/>
        <c:tickLblPos val="none"/>
        <c:crossAx val="60891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28575</xdr:rowOff>
    </xdr:from>
    <xdr:to>
      <xdr:col>1</xdr:col>
      <xdr:colOff>752475</xdr:colOff>
      <xdr:row>25</xdr:row>
      <xdr:rowOff>504825</xdr:rowOff>
    </xdr:to>
    <xdr:pic>
      <xdr:nvPicPr>
        <xdr:cNvPr id="2" name="Subgraph-About.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133725" y="12649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 name="Subgraph-Linked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133725" y="4267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 name="Subgraph-Faceboo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133725"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Gigi_Levy-Wei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133725" y="6000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 name="Subgraph-alma mat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 name="Subgraph-The Independen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133725" y="13696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 name="Subgraph-The Daily Telegrap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13372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TechCrun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33725" y="4791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 name="Subgraph-United Stat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133725" y="16478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 name="Subgraph-Californ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133725" y="950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2" name="Subgraph-Silicon Vall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33725" y="26955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3" name="Subgraph-Caesars Entertainment Corporat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4" name="Subgraph-Per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 name="Subgraph-MassiveImpac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5268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6" name="Subgraph-VentureBe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33725" y="3219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7" name="Subgraph-San Francis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33725" y="7410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8" name="Subgraph-startup compan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33725" y="58388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 name="Subgraph-financial crisis of 2007–0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337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0" name="Subgraph-UIGE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1" name="Subgraph-online gambl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133725" y="16840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2" name="Subgraph-Isra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133725" y="112395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 name="Subgraph-Chief Operating Offic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4" name="Subgraph-Sa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133725" y="17887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5" name="Subgraph-Amdoc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133725" y="10029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6" name="Subgraph-systems integra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7" name="Subgraph-Ramat HaShar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1337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8" name="Subgraph-Kellogg Graduate School of Managemen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133725" y="19459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9" name="Subgraph-Kellogg School of Managemen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133725" y="53149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0" name="Subgraph-Bertelsmann SE &amp; Co. KG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1" name="Subgraph-business accelerato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13372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 name="Subgraph-MEET – Middle East Education Through Technolog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33725" y="210312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3" name="Subgraph-MyHerita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3133725" y="6362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4" name="Subgraph-CE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3133725" y="21555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5" name="Subgraph-Globes (newspap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3133725" y="6886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6" name="Subgraph-Hola (VP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313372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37" name="Subgraph-BusinessWee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3133725" y="110775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8" name="Subgraph-myThing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313372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9" name="Subgraph-Plariu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31337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0" name="Subgraph-SimilarWe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U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3133725" y="23650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 name="Subgraph-angel inves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3133725" y="8458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3" name="Subgraph-McGraw-Hi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33725" y="12125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4" name="Subgraph-888 Holding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33725" y="37433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5" name="Subgraph-Northwestern Universit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3133725" y="24174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6" name="Subgraph-Tel Aviv Universit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3133725" y="7934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7" name="Subgraph-Israeli Air For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3133725" y="11601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ate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3133725" y="24698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131" totalsRowShown="0" headerRowDxfId="204" dataDxfId="168">
  <autoFilter ref="A2:AD131"/>
  <tableColumns count="30">
    <tableColumn id="1" name="Vertex 1" dataDxfId="153"/>
    <tableColumn id="2" name="Vertex 2" dataDxfId="151"/>
    <tableColumn id="3" name="Color" dataDxfId="152"/>
    <tableColumn id="4" name="Width" dataDxfId="177"/>
    <tableColumn id="11" name="Style" dataDxfId="176"/>
    <tableColumn id="5" name="Opacity" dataDxfId="175"/>
    <tableColumn id="6" name="Visibility" dataDxfId="174"/>
    <tableColumn id="10" name="Label" dataDxfId="173"/>
    <tableColumn id="12" name="Label Text Color" dataDxfId="172"/>
    <tableColumn id="13" name="Label Font Size" dataDxfId="171"/>
    <tableColumn id="14" name="Reciprocated?" dataDxfId="107"/>
    <tableColumn id="7" name="ID" dataDxfId="170"/>
    <tableColumn id="9" name="Dynamic Filter" dataDxfId="169"/>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48" totalsRowShown="0" headerRowDxfId="106" dataDxfId="105">
  <autoFilter ref="A1:G2048"/>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97" dataDxfId="96">
  <autoFilter ref="A1:L690"/>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55" dataDxfId="54">
  <autoFilter ref="A2:C14"/>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49" totalsRowShown="0" headerRowDxfId="203" dataDxfId="154">
  <autoFilter ref="A2:AZ49"/>
  <sortState ref="A3:AZ49">
    <sortCondition descending="1" sortBy="value" ref="V3:V49"/>
  </sortState>
  <tableColumns count="52">
    <tableColumn id="1" name="Vertex" dataDxfId="167"/>
    <tableColumn id="52" name="Subgraph"/>
    <tableColumn id="2" name="Color" dataDxfId="166"/>
    <tableColumn id="5" name="Shape" dataDxfId="165"/>
    <tableColumn id="6" name="Size" dataDxfId="164"/>
    <tableColumn id="4" name="Opacity" dataDxfId="145"/>
    <tableColumn id="7" name="Image File" dataDxfId="143"/>
    <tableColumn id="3" name="Visibility" dataDxfId="144"/>
    <tableColumn id="10" name="Label" dataDxfId="163"/>
    <tableColumn id="16" name="Label Fill Color" dataDxfId="162"/>
    <tableColumn id="9" name="Label Position" dataDxfId="140"/>
    <tableColumn id="8" name="Tooltip" dataDxfId="138"/>
    <tableColumn id="18" name="Layout Order" dataDxfId="139"/>
    <tableColumn id="13" name="X" dataDxfId="161"/>
    <tableColumn id="14" name="Y" dataDxfId="160"/>
    <tableColumn id="12" name="Locked?" dataDxfId="159"/>
    <tableColumn id="19" name="Polar R" dataDxfId="158"/>
    <tableColumn id="20" name="Polar Angle" dataDxfId="157"/>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6"/>
    <tableColumn id="28" name="Dynamic Filter" dataDxfId="155"/>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2">
  <autoFilter ref="A2:AI6"/>
  <tableColumns count="35">
    <tableColumn id="1" name="Group" dataDxfId="131"/>
    <tableColumn id="2" name="Vertex Color" dataDxfId="130"/>
    <tableColumn id="3" name="Vertex Shape" dataDxfId="128"/>
    <tableColumn id="22" name="Visibility" dataDxfId="129"/>
    <tableColumn id="4" name="Collapsed?"/>
    <tableColumn id="18" name="Label" dataDxfId="201"/>
    <tableColumn id="20" name="Collapsed X"/>
    <tableColumn id="21" name="Collapsed Y"/>
    <tableColumn id="6" name="ID" dataDxfId="200"/>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199" dataDxfId="198">
  <autoFilter ref="A1:C48"/>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7"/>
    <tableColumn id="2" name="Degree Frequency" dataDxfId="196">
      <calculatedColumnFormula>COUNTIF(Vertices[Degree], "&gt;= " &amp; D2) - COUNTIF(Vertices[Degree], "&gt;=" &amp; D3)</calculatedColumnFormula>
    </tableColumn>
    <tableColumn id="3" name="In-Degree Bin" dataDxfId="195"/>
    <tableColumn id="4" name="In-Degree Frequency" dataDxfId="194">
      <calculatedColumnFormula>COUNTIF(Vertices[In-Degree], "&gt;= " &amp; F2) - COUNTIF(Vertices[In-Degree], "&gt;=" &amp; F3)</calculatedColumnFormula>
    </tableColumn>
    <tableColumn id="5" name="Out-Degree Bin" dataDxfId="193"/>
    <tableColumn id="6" name="Out-Degree Frequency" dataDxfId="192">
      <calculatedColumnFormula>COUNTIF(Vertices[Out-Degree], "&gt;= " &amp; H2) - COUNTIF(Vertices[Out-Degree], "&gt;=" &amp; H3)</calculatedColumnFormula>
    </tableColumn>
    <tableColumn id="7" name="Betweenness Centrality Bin" dataDxfId="191"/>
    <tableColumn id="8" name="Betweenness Centrality Frequency" dataDxfId="190">
      <calculatedColumnFormula>COUNTIF(Vertices[Betweenness Centrality], "&gt;= " &amp; J2) - COUNTIF(Vertices[Betweenness Centrality], "&gt;=" &amp; J3)</calculatedColumnFormula>
    </tableColumn>
    <tableColumn id="9" name="Closeness Centrality Bin" dataDxfId="189"/>
    <tableColumn id="10" name="Closeness Centrality Frequency" dataDxfId="188">
      <calculatedColumnFormula>COUNTIF(Vertices[Closeness Centrality], "&gt;= " &amp; L2) - COUNTIF(Vertices[Closeness Centrality], "&gt;=" &amp; L3)</calculatedColumnFormula>
    </tableColumn>
    <tableColumn id="11" name="Eigenvector Centrality Bin" dataDxfId="187"/>
    <tableColumn id="12" name="Eigenvector Centrality Frequency" dataDxfId="186">
      <calculatedColumnFormula>COUNTIF(Vertices[Eigenvector Centrality], "&gt;= " &amp; N2) - COUNTIF(Vertices[Eigenvector Centrality], "&gt;=" &amp; N3)</calculatedColumnFormula>
    </tableColumn>
    <tableColumn id="18" name="PageRank Bin" dataDxfId="185"/>
    <tableColumn id="17" name="PageRank Frequency" dataDxfId="184">
      <calculatedColumnFormula>COUNTIF(Vertices[Eigenvector Centrality], "&gt;= " &amp; P2) - COUNTIF(Vertices[Eigenvector Centrality], "&gt;=" &amp; P3)</calculatedColumnFormula>
    </tableColumn>
    <tableColumn id="13" name="Clustering Coefficient Bin" dataDxfId="183"/>
    <tableColumn id="14" name="Clustering Coefficient Frequency" dataDxfId="182">
      <calculatedColumnFormula>COUNTIF(Vertices[Clustering Coefficient], "&gt;= " &amp; R2) - COUNTIF(Vertices[Clustering Coefficient], "&gt;=" &amp; R3)</calculatedColumnFormula>
    </tableColumn>
    <tableColumn id="15" name="Dynamic Filter Bin" dataDxfId="181"/>
    <tableColumn id="16" name="Dynamic Filter Frequency" dataDxfId="18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7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1"/>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1" width="37.7109375" style="1" bestFit="1" customWidth="1"/>
    <col min="2" max="2" width="46.57421875" style="1" bestFit="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bestFit="1" customWidth="1"/>
    <col min="16" max="16" width="9.7109375" style="0" bestFit="1" customWidth="1"/>
    <col min="17" max="17" width="9.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s="13" t="s">
        <v>200</v>
      </c>
      <c r="S2" s="13" t="s">
        <v>201</v>
      </c>
      <c r="T2" s="13" t="s">
        <v>341</v>
      </c>
      <c r="U2" s="13" t="s">
        <v>342</v>
      </c>
      <c r="V2" s="55" t="s">
        <v>1358</v>
      </c>
      <c r="W2" s="55" t="s">
        <v>1359</v>
      </c>
      <c r="X2" s="55" t="s">
        <v>1360</v>
      </c>
      <c r="Y2" s="55" t="s">
        <v>1361</v>
      </c>
      <c r="Z2" s="55" t="s">
        <v>1362</v>
      </c>
      <c r="AA2" s="55" t="s">
        <v>1363</v>
      </c>
      <c r="AB2" s="55" t="s">
        <v>1364</v>
      </c>
      <c r="AC2" s="55" t="s">
        <v>1365</v>
      </c>
      <c r="AD2" s="55" t="s">
        <v>1366</v>
      </c>
    </row>
    <row r="3" spans="1:30" ht="15" customHeight="1">
      <c r="A3" s="66" t="s">
        <v>202</v>
      </c>
      <c r="B3" s="66" t="s">
        <v>206</v>
      </c>
      <c r="C3" s="67"/>
      <c r="D3" s="68">
        <v>1</v>
      </c>
      <c r="E3" s="69" t="s">
        <v>132</v>
      </c>
      <c r="F3" s="70"/>
      <c r="G3" s="67"/>
      <c r="H3" s="71"/>
      <c r="I3" s="72"/>
      <c r="J3" s="72"/>
      <c r="K3" s="35" t="s">
        <v>65</v>
      </c>
      <c r="L3" s="73">
        <v>3</v>
      </c>
      <c r="M3" s="73"/>
      <c r="N3" s="74"/>
      <c r="O3" s="81" t="s">
        <v>249</v>
      </c>
      <c r="P3" s="81">
        <v>1</v>
      </c>
      <c r="Q3" s="81" t="s">
        <v>250</v>
      </c>
      <c r="R3" s="81"/>
      <c r="S3" s="81"/>
      <c r="T3" s="81" t="str">
        <f>REPLACE(INDEX(GroupVertices[Group],MATCH(Edges[[#This Row],[Vertex 1]],GroupVertices[Vertex],0)),1,1,"")</f>
        <v>2</v>
      </c>
      <c r="U3" s="81" t="str">
        <f>REPLACE(INDEX(GroupVertices[Group],MATCH(Edges[[#This Row],[Vertex 2]],GroupVertices[Vertex],0)),1,1,"")</f>
        <v>2</v>
      </c>
      <c r="V3" s="35"/>
      <c r="W3" s="35"/>
      <c r="X3" s="35"/>
      <c r="Y3" s="35"/>
      <c r="Z3" s="35"/>
      <c r="AA3" s="35"/>
      <c r="AB3" s="35"/>
      <c r="AC3" s="35"/>
      <c r="AD3" s="35"/>
    </row>
    <row r="4" spans="1:30" ht="15" customHeight="1">
      <c r="A4" s="66" t="s">
        <v>202</v>
      </c>
      <c r="B4" s="66" t="s">
        <v>205</v>
      </c>
      <c r="C4" s="67"/>
      <c r="D4" s="68">
        <v>1</v>
      </c>
      <c r="E4" s="69" t="s">
        <v>132</v>
      </c>
      <c r="F4" s="70"/>
      <c r="G4" s="67"/>
      <c r="H4" s="71"/>
      <c r="I4" s="72"/>
      <c r="J4" s="72"/>
      <c r="K4" s="35" t="s">
        <v>65</v>
      </c>
      <c r="L4" s="80">
        <v>4</v>
      </c>
      <c r="M4" s="80"/>
      <c r="N4" s="74"/>
      <c r="O4" s="82" t="s">
        <v>249</v>
      </c>
      <c r="P4" s="82">
        <v>1</v>
      </c>
      <c r="Q4" s="82" t="s">
        <v>250</v>
      </c>
      <c r="R4" s="82"/>
      <c r="S4" s="82"/>
      <c r="T4" s="81" t="str">
        <f>REPLACE(INDEX(GroupVertices[Group],MATCH(Edges[[#This Row],[Vertex 1]],GroupVertices[Vertex],0)),1,1,"")</f>
        <v>2</v>
      </c>
      <c r="U4" s="81" t="str">
        <f>REPLACE(INDEX(GroupVertices[Group],MATCH(Edges[[#This Row],[Vertex 2]],GroupVertices[Vertex],0)),1,1,"")</f>
        <v>2</v>
      </c>
      <c r="V4" s="35"/>
      <c r="W4" s="35"/>
      <c r="X4" s="35"/>
      <c r="Y4" s="35"/>
      <c r="Z4" s="35"/>
      <c r="AA4" s="35"/>
      <c r="AB4" s="35"/>
      <c r="AC4" s="35"/>
      <c r="AD4" s="35"/>
    </row>
    <row r="5" spans="1:30" ht="15">
      <c r="A5" s="66" t="s">
        <v>203</v>
      </c>
      <c r="B5" s="66" t="s">
        <v>202</v>
      </c>
      <c r="C5" s="67"/>
      <c r="D5" s="68">
        <v>1</v>
      </c>
      <c r="E5" s="69" t="s">
        <v>132</v>
      </c>
      <c r="F5" s="70"/>
      <c r="G5" s="67"/>
      <c r="H5" s="71"/>
      <c r="I5" s="72"/>
      <c r="J5" s="72"/>
      <c r="K5" s="35" t="s">
        <v>65</v>
      </c>
      <c r="L5" s="80">
        <v>5</v>
      </c>
      <c r="M5" s="80"/>
      <c r="N5" s="74"/>
      <c r="O5" s="82" t="s">
        <v>249</v>
      </c>
      <c r="P5" s="82">
        <v>1</v>
      </c>
      <c r="Q5" s="82" t="s">
        <v>250</v>
      </c>
      <c r="R5" s="82"/>
      <c r="S5" s="82"/>
      <c r="T5" s="81" t="str">
        <f>REPLACE(INDEX(GroupVertices[Group],MATCH(Edges[[#This Row],[Vertex 1]],GroupVertices[Vertex],0)),1,1,"")</f>
        <v>1</v>
      </c>
      <c r="U5" s="81" t="str">
        <f>REPLACE(INDEX(GroupVertices[Group],MATCH(Edges[[#This Row],[Vertex 2]],GroupVertices[Vertex],0)),1,1,"")</f>
        <v>2</v>
      </c>
      <c r="V5" s="35"/>
      <c r="W5" s="35"/>
      <c r="X5" s="35"/>
      <c r="Y5" s="35"/>
      <c r="Z5" s="35"/>
      <c r="AA5" s="35"/>
      <c r="AB5" s="35"/>
      <c r="AC5" s="35"/>
      <c r="AD5" s="35"/>
    </row>
    <row r="6" spans="1:30" ht="15">
      <c r="A6" s="66" t="s">
        <v>203</v>
      </c>
      <c r="B6" s="66" t="s">
        <v>230</v>
      </c>
      <c r="C6" s="67"/>
      <c r="D6" s="68">
        <v>1</v>
      </c>
      <c r="E6" s="69" t="s">
        <v>132</v>
      </c>
      <c r="F6" s="70"/>
      <c r="G6" s="67"/>
      <c r="H6" s="71"/>
      <c r="I6" s="72"/>
      <c r="J6" s="72"/>
      <c r="K6" s="35" t="s">
        <v>65</v>
      </c>
      <c r="L6" s="80">
        <v>6</v>
      </c>
      <c r="M6" s="80"/>
      <c r="N6" s="74"/>
      <c r="O6" s="82" t="s">
        <v>249</v>
      </c>
      <c r="P6" s="82">
        <v>1</v>
      </c>
      <c r="Q6" s="82" t="s">
        <v>250</v>
      </c>
      <c r="R6" s="82"/>
      <c r="S6" s="82"/>
      <c r="T6" s="81" t="str">
        <f>REPLACE(INDEX(GroupVertices[Group],MATCH(Edges[[#This Row],[Vertex 1]],GroupVertices[Vertex],0)),1,1,"")</f>
        <v>1</v>
      </c>
      <c r="U6" s="81" t="str">
        <f>REPLACE(INDEX(GroupVertices[Group],MATCH(Edges[[#This Row],[Vertex 2]],GroupVertices[Vertex],0)),1,1,"")</f>
        <v>1</v>
      </c>
      <c r="V6" s="35"/>
      <c r="W6" s="35"/>
      <c r="X6" s="35"/>
      <c r="Y6" s="35"/>
      <c r="Z6" s="35"/>
      <c r="AA6" s="35"/>
      <c r="AB6" s="35"/>
      <c r="AC6" s="35"/>
      <c r="AD6" s="35"/>
    </row>
    <row r="7" spans="1:30" ht="15">
      <c r="A7" s="66" t="s">
        <v>204</v>
      </c>
      <c r="B7" s="66" t="s">
        <v>224</v>
      </c>
      <c r="C7" s="67"/>
      <c r="D7" s="68">
        <v>1</v>
      </c>
      <c r="E7" s="69" t="s">
        <v>132</v>
      </c>
      <c r="F7" s="70"/>
      <c r="G7" s="67"/>
      <c r="H7" s="71"/>
      <c r="I7" s="72"/>
      <c r="J7" s="72"/>
      <c r="K7" s="35" t="s">
        <v>65</v>
      </c>
      <c r="L7" s="80">
        <v>7</v>
      </c>
      <c r="M7" s="80"/>
      <c r="N7" s="74"/>
      <c r="O7" s="82" t="s">
        <v>249</v>
      </c>
      <c r="P7" s="82">
        <v>1</v>
      </c>
      <c r="Q7" s="82" t="s">
        <v>250</v>
      </c>
      <c r="R7" s="82"/>
      <c r="S7" s="82"/>
      <c r="T7" s="81" t="str">
        <f>REPLACE(INDEX(GroupVertices[Group],MATCH(Edges[[#This Row],[Vertex 1]],GroupVertices[Vertex],0)),1,1,"")</f>
        <v>2</v>
      </c>
      <c r="U7" s="81" t="str">
        <f>REPLACE(INDEX(GroupVertices[Group],MATCH(Edges[[#This Row],[Vertex 2]],GroupVertices[Vertex],0)),1,1,"")</f>
        <v>2</v>
      </c>
      <c r="V7" s="35"/>
      <c r="W7" s="35"/>
      <c r="X7" s="35"/>
      <c r="Y7" s="35"/>
      <c r="Z7" s="35"/>
      <c r="AA7" s="35"/>
      <c r="AB7" s="35"/>
      <c r="AC7" s="35"/>
      <c r="AD7" s="35"/>
    </row>
    <row r="8" spans="1:30" ht="15">
      <c r="A8" s="66" t="s">
        <v>203</v>
      </c>
      <c r="B8" s="66" t="s">
        <v>204</v>
      </c>
      <c r="C8" s="67"/>
      <c r="D8" s="68">
        <v>1</v>
      </c>
      <c r="E8" s="69" t="s">
        <v>132</v>
      </c>
      <c r="F8" s="70"/>
      <c r="G8" s="67"/>
      <c r="H8" s="71"/>
      <c r="I8" s="72"/>
      <c r="J8" s="72"/>
      <c r="K8" s="35" t="s">
        <v>65</v>
      </c>
      <c r="L8" s="80">
        <v>8</v>
      </c>
      <c r="M8" s="80"/>
      <c r="N8" s="74"/>
      <c r="O8" s="82" t="s">
        <v>249</v>
      </c>
      <c r="P8" s="82">
        <v>1</v>
      </c>
      <c r="Q8" s="82" t="s">
        <v>250</v>
      </c>
      <c r="R8" s="82"/>
      <c r="S8" s="82"/>
      <c r="T8" s="81" t="str">
        <f>REPLACE(INDEX(GroupVertices[Group],MATCH(Edges[[#This Row],[Vertex 1]],GroupVertices[Vertex],0)),1,1,"")</f>
        <v>1</v>
      </c>
      <c r="U8" s="81" t="str">
        <f>REPLACE(INDEX(GroupVertices[Group],MATCH(Edges[[#This Row],[Vertex 2]],GroupVertices[Vertex],0)),1,1,"")</f>
        <v>2</v>
      </c>
      <c r="V8" s="35"/>
      <c r="W8" s="35"/>
      <c r="X8" s="35"/>
      <c r="Y8" s="35"/>
      <c r="Z8" s="35"/>
      <c r="AA8" s="35"/>
      <c r="AB8" s="35"/>
      <c r="AC8" s="35"/>
      <c r="AD8" s="35"/>
    </row>
    <row r="9" spans="1:30" ht="15">
      <c r="A9" s="66" t="s">
        <v>205</v>
      </c>
      <c r="B9" s="66" t="s">
        <v>204</v>
      </c>
      <c r="C9" s="67"/>
      <c r="D9" s="68">
        <v>1</v>
      </c>
      <c r="E9" s="69" t="s">
        <v>132</v>
      </c>
      <c r="F9" s="70"/>
      <c r="G9" s="67"/>
      <c r="H9" s="71"/>
      <c r="I9" s="72"/>
      <c r="J9" s="72"/>
      <c r="K9" s="35" t="s">
        <v>65</v>
      </c>
      <c r="L9" s="80">
        <v>9</v>
      </c>
      <c r="M9" s="80"/>
      <c r="N9" s="74"/>
      <c r="O9" s="82" t="s">
        <v>249</v>
      </c>
      <c r="P9" s="82">
        <v>1</v>
      </c>
      <c r="Q9" s="82" t="s">
        <v>250</v>
      </c>
      <c r="R9" s="82"/>
      <c r="S9" s="82"/>
      <c r="T9" s="81" t="str">
        <f>REPLACE(INDEX(GroupVertices[Group],MATCH(Edges[[#This Row],[Vertex 1]],GroupVertices[Vertex],0)),1,1,"")</f>
        <v>2</v>
      </c>
      <c r="U9" s="81" t="str">
        <f>REPLACE(INDEX(GroupVertices[Group],MATCH(Edges[[#This Row],[Vertex 2]],GroupVertices[Vertex],0)),1,1,"")</f>
        <v>2</v>
      </c>
      <c r="V9" s="35"/>
      <c r="W9" s="35"/>
      <c r="X9" s="35"/>
      <c r="Y9" s="35"/>
      <c r="Z9" s="35"/>
      <c r="AA9" s="35"/>
      <c r="AB9" s="35"/>
      <c r="AC9" s="35"/>
      <c r="AD9" s="35"/>
    </row>
    <row r="10" spans="1:30" ht="15">
      <c r="A10" s="66" t="s">
        <v>206</v>
      </c>
      <c r="B10" s="66" t="s">
        <v>224</v>
      </c>
      <c r="C10" s="67"/>
      <c r="D10" s="68">
        <v>1</v>
      </c>
      <c r="E10" s="69" t="s">
        <v>132</v>
      </c>
      <c r="F10" s="70"/>
      <c r="G10" s="67"/>
      <c r="H10" s="71"/>
      <c r="I10" s="72"/>
      <c r="J10" s="72"/>
      <c r="K10" s="35" t="s">
        <v>65</v>
      </c>
      <c r="L10" s="80">
        <v>10</v>
      </c>
      <c r="M10" s="80"/>
      <c r="N10" s="74"/>
      <c r="O10" s="82" t="s">
        <v>249</v>
      </c>
      <c r="P10" s="82">
        <v>1</v>
      </c>
      <c r="Q10" s="82" t="s">
        <v>250</v>
      </c>
      <c r="R10" s="82"/>
      <c r="S10" s="82"/>
      <c r="T10" s="81" t="str">
        <f>REPLACE(INDEX(GroupVertices[Group],MATCH(Edges[[#This Row],[Vertex 1]],GroupVertices[Vertex],0)),1,1,"")</f>
        <v>2</v>
      </c>
      <c r="U10" s="81" t="str">
        <f>REPLACE(INDEX(GroupVertices[Group],MATCH(Edges[[#This Row],[Vertex 2]],GroupVertices[Vertex],0)),1,1,"")</f>
        <v>2</v>
      </c>
      <c r="V10" s="35"/>
      <c r="W10" s="35"/>
      <c r="X10" s="35"/>
      <c r="Y10" s="35"/>
      <c r="Z10" s="35"/>
      <c r="AA10" s="35"/>
      <c r="AB10" s="35"/>
      <c r="AC10" s="35"/>
      <c r="AD10" s="35"/>
    </row>
    <row r="11" spans="1:30" ht="15">
      <c r="A11" s="66" t="s">
        <v>206</v>
      </c>
      <c r="B11" s="66" t="s">
        <v>217</v>
      </c>
      <c r="C11" s="67"/>
      <c r="D11" s="68">
        <v>1</v>
      </c>
      <c r="E11" s="69" t="s">
        <v>132</v>
      </c>
      <c r="F11" s="70"/>
      <c r="G11" s="67"/>
      <c r="H11" s="71"/>
      <c r="I11" s="72"/>
      <c r="J11" s="72"/>
      <c r="K11" s="35" t="s">
        <v>65</v>
      </c>
      <c r="L11" s="80">
        <v>11</v>
      </c>
      <c r="M11" s="80"/>
      <c r="N11" s="74"/>
      <c r="O11" s="82" t="s">
        <v>249</v>
      </c>
      <c r="P11" s="82">
        <v>1</v>
      </c>
      <c r="Q11" s="82" t="s">
        <v>250</v>
      </c>
      <c r="R11" s="82"/>
      <c r="S11" s="82"/>
      <c r="T11" s="81" t="str">
        <f>REPLACE(INDEX(GroupVertices[Group],MATCH(Edges[[#This Row],[Vertex 1]],GroupVertices[Vertex],0)),1,1,"")</f>
        <v>2</v>
      </c>
      <c r="U11" s="81" t="str">
        <f>REPLACE(INDEX(GroupVertices[Group],MATCH(Edges[[#This Row],[Vertex 2]],GroupVertices[Vertex],0)),1,1,"")</f>
        <v>2</v>
      </c>
      <c r="V11" s="35"/>
      <c r="W11" s="35"/>
      <c r="X11" s="35"/>
      <c r="Y11" s="35"/>
      <c r="Z11" s="35"/>
      <c r="AA11" s="35"/>
      <c r="AB11" s="35"/>
      <c r="AC11" s="35"/>
      <c r="AD11" s="35"/>
    </row>
    <row r="12" spans="1:30" ht="15">
      <c r="A12" s="66" t="s">
        <v>206</v>
      </c>
      <c r="B12" s="66" t="s">
        <v>205</v>
      </c>
      <c r="C12" s="67"/>
      <c r="D12" s="68">
        <v>1</v>
      </c>
      <c r="E12" s="69" t="s">
        <v>132</v>
      </c>
      <c r="F12" s="70"/>
      <c r="G12" s="67"/>
      <c r="H12" s="71"/>
      <c r="I12" s="72"/>
      <c r="J12" s="72"/>
      <c r="K12" s="35" t="s">
        <v>65</v>
      </c>
      <c r="L12" s="80">
        <v>12</v>
      </c>
      <c r="M12" s="80"/>
      <c r="N12" s="74"/>
      <c r="O12" s="82" t="s">
        <v>249</v>
      </c>
      <c r="P12" s="82">
        <v>1</v>
      </c>
      <c r="Q12" s="82" t="s">
        <v>250</v>
      </c>
      <c r="R12" s="82"/>
      <c r="S12" s="82"/>
      <c r="T12" s="81" t="str">
        <f>REPLACE(INDEX(GroupVertices[Group],MATCH(Edges[[#This Row],[Vertex 1]],GroupVertices[Vertex],0)),1,1,"")</f>
        <v>2</v>
      </c>
      <c r="U12" s="81" t="str">
        <f>REPLACE(INDEX(GroupVertices[Group],MATCH(Edges[[#This Row],[Vertex 2]],GroupVertices[Vertex],0)),1,1,"")</f>
        <v>2</v>
      </c>
      <c r="V12" s="35"/>
      <c r="W12" s="35"/>
      <c r="X12" s="35"/>
      <c r="Y12" s="35"/>
      <c r="Z12" s="35"/>
      <c r="AA12" s="35"/>
      <c r="AB12" s="35"/>
      <c r="AC12" s="35"/>
      <c r="AD12" s="35"/>
    </row>
    <row r="13" spans="1:30" ht="15">
      <c r="A13" s="66" t="s">
        <v>206</v>
      </c>
      <c r="B13" s="66" t="s">
        <v>209</v>
      </c>
      <c r="C13" s="67"/>
      <c r="D13" s="68">
        <v>1</v>
      </c>
      <c r="E13" s="69" t="s">
        <v>132</v>
      </c>
      <c r="F13" s="70"/>
      <c r="G13" s="67"/>
      <c r="H13" s="71"/>
      <c r="I13" s="72"/>
      <c r="J13" s="72"/>
      <c r="K13" s="35" t="s">
        <v>65</v>
      </c>
      <c r="L13" s="80">
        <v>13</v>
      </c>
      <c r="M13" s="80"/>
      <c r="N13" s="74"/>
      <c r="O13" s="82" t="s">
        <v>249</v>
      </c>
      <c r="P13" s="82">
        <v>1</v>
      </c>
      <c r="Q13" s="82" t="s">
        <v>250</v>
      </c>
      <c r="R13" s="82"/>
      <c r="S13" s="82"/>
      <c r="T13" s="81" t="str">
        <f>REPLACE(INDEX(GroupVertices[Group],MATCH(Edges[[#This Row],[Vertex 1]],GroupVertices[Vertex],0)),1,1,"")</f>
        <v>2</v>
      </c>
      <c r="U13" s="81" t="str">
        <f>REPLACE(INDEX(GroupVertices[Group],MATCH(Edges[[#This Row],[Vertex 2]],GroupVertices[Vertex],0)),1,1,"")</f>
        <v>3</v>
      </c>
      <c r="V13" s="35"/>
      <c r="W13" s="35"/>
      <c r="X13" s="35"/>
      <c r="Y13" s="35"/>
      <c r="Z13" s="35"/>
      <c r="AA13" s="35"/>
      <c r="AB13" s="35"/>
      <c r="AC13" s="35"/>
      <c r="AD13" s="35"/>
    </row>
    <row r="14" spans="1:30" ht="15">
      <c r="A14" s="66" t="s">
        <v>206</v>
      </c>
      <c r="B14" s="66" t="s">
        <v>210</v>
      </c>
      <c r="C14" s="67"/>
      <c r="D14" s="68">
        <v>1</v>
      </c>
      <c r="E14" s="69" t="s">
        <v>132</v>
      </c>
      <c r="F14" s="70"/>
      <c r="G14" s="67"/>
      <c r="H14" s="71"/>
      <c r="I14" s="72"/>
      <c r="J14" s="72"/>
      <c r="K14" s="35" t="s">
        <v>65</v>
      </c>
      <c r="L14" s="80">
        <v>14</v>
      </c>
      <c r="M14" s="80"/>
      <c r="N14" s="74"/>
      <c r="O14" s="82" t="s">
        <v>249</v>
      </c>
      <c r="P14" s="82">
        <v>1</v>
      </c>
      <c r="Q14" s="82" t="s">
        <v>250</v>
      </c>
      <c r="R14" s="82"/>
      <c r="S14" s="82"/>
      <c r="T14" s="81" t="str">
        <f>REPLACE(INDEX(GroupVertices[Group],MATCH(Edges[[#This Row],[Vertex 1]],GroupVertices[Vertex],0)),1,1,"")</f>
        <v>2</v>
      </c>
      <c r="U14" s="81" t="str">
        <f>REPLACE(INDEX(GroupVertices[Group],MATCH(Edges[[#This Row],[Vertex 2]],GroupVertices[Vertex],0)),1,1,"")</f>
        <v>2</v>
      </c>
      <c r="V14" s="35"/>
      <c r="W14" s="35"/>
      <c r="X14" s="35"/>
      <c r="Y14" s="35"/>
      <c r="Z14" s="35"/>
      <c r="AA14" s="35"/>
      <c r="AB14" s="35"/>
      <c r="AC14" s="35"/>
      <c r="AD14" s="35"/>
    </row>
    <row r="15" spans="1:30" ht="15">
      <c r="A15" s="66" t="s">
        <v>203</v>
      </c>
      <c r="B15" s="66" t="s">
        <v>206</v>
      </c>
      <c r="C15" s="67"/>
      <c r="D15" s="68">
        <v>1</v>
      </c>
      <c r="E15" s="69" t="s">
        <v>132</v>
      </c>
      <c r="F15" s="70"/>
      <c r="G15" s="67"/>
      <c r="H15" s="71"/>
      <c r="I15" s="72"/>
      <c r="J15" s="72"/>
      <c r="K15" s="35" t="s">
        <v>65</v>
      </c>
      <c r="L15" s="80">
        <v>15</v>
      </c>
      <c r="M15" s="80"/>
      <c r="N15" s="74"/>
      <c r="O15" s="82" t="s">
        <v>249</v>
      </c>
      <c r="P15" s="82">
        <v>1</v>
      </c>
      <c r="Q15" s="82" t="s">
        <v>250</v>
      </c>
      <c r="R15" s="82"/>
      <c r="S15" s="82"/>
      <c r="T15" s="81" t="str">
        <f>REPLACE(INDEX(GroupVertices[Group],MATCH(Edges[[#This Row],[Vertex 1]],GroupVertices[Vertex],0)),1,1,"")</f>
        <v>1</v>
      </c>
      <c r="U15" s="81" t="str">
        <f>REPLACE(INDEX(GroupVertices[Group],MATCH(Edges[[#This Row],[Vertex 2]],GroupVertices[Vertex],0)),1,1,"")</f>
        <v>2</v>
      </c>
      <c r="V15" s="35"/>
      <c r="W15" s="35"/>
      <c r="X15" s="35"/>
      <c r="Y15" s="35"/>
      <c r="Z15" s="35"/>
      <c r="AA15" s="35"/>
      <c r="AB15" s="35"/>
      <c r="AC15" s="35"/>
      <c r="AD15" s="35"/>
    </row>
    <row r="16" spans="1:30" ht="15">
      <c r="A16" s="66" t="s">
        <v>207</v>
      </c>
      <c r="B16" s="66" t="s">
        <v>206</v>
      </c>
      <c r="C16" s="67"/>
      <c r="D16" s="68">
        <v>1</v>
      </c>
      <c r="E16" s="69" t="s">
        <v>132</v>
      </c>
      <c r="F16" s="70"/>
      <c r="G16" s="67"/>
      <c r="H16" s="71"/>
      <c r="I16" s="72"/>
      <c r="J16" s="72"/>
      <c r="K16" s="35" t="s">
        <v>65</v>
      </c>
      <c r="L16" s="80">
        <v>16</v>
      </c>
      <c r="M16" s="80"/>
      <c r="N16" s="74"/>
      <c r="O16" s="82" t="s">
        <v>249</v>
      </c>
      <c r="P16" s="82">
        <v>1</v>
      </c>
      <c r="Q16" s="82" t="s">
        <v>250</v>
      </c>
      <c r="R16" s="82"/>
      <c r="S16" s="82"/>
      <c r="T16" s="81" t="str">
        <f>REPLACE(INDEX(GroupVertices[Group],MATCH(Edges[[#This Row],[Vertex 1]],GroupVertices[Vertex],0)),1,1,"")</f>
        <v>2</v>
      </c>
      <c r="U16" s="81" t="str">
        <f>REPLACE(INDEX(GroupVertices[Group],MATCH(Edges[[#This Row],[Vertex 2]],GroupVertices[Vertex],0)),1,1,"")</f>
        <v>2</v>
      </c>
      <c r="V16" s="35"/>
      <c r="W16" s="35"/>
      <c r="X16" s="35"/>
      <c r="Y16" s="35"/>
      <c r="Z16" s="35"/>
      <c r="AA16" s="35"/>
      <c r="AB16" s="35"/>
      <c r="AC16" s="35"/>
      <c r="AD16" s="35"/>
    </row>
    <row r="17" spans="1:30" ht="15">
      <c r="A17" s="66" t="s">
        <v>203</v>
      </c>
      <c r="B17" s="66" t="s">
        <v>231</v>
      </c>
      <c r="C17" s="67"/>
      <c r="D17" s="68">
        <v>1</v>
      </c>
      <c r="E17" s="69" t="s">
        <v>132</v>
      </c>
      <c r="F17" s="70"/>
      <c r="G17" s="67"/>
      <c r="H17" s="71"/>
      <c r="I17" s="72"/>
      <c r="J17" s="72"/>
      <c r="K17" s="35" t="s">
        <v>65</v>
      </c>
      <c r="L17" s="80">
        <v>17</v>
      </c>
      <c r="M17" s="80"/>
      <c r="N17" s="74"/>
      <c r="O17" s="82" t="s">
        <v>249</v>
      </c>
      <c r="P17" s="82">
        <v>1</v>
      </c>
      <c r="Q17" s="82" t="s">
        <v>250</v>
      </c>
      <c r="R17" s="82"/>
      <c r="S17" s="82"/>
      <c r="T17" s="81" t="str">
        <f>REPLACE(INDEX(GroupVertices[Group],MATCH(Edges[[#This Row],[Vertex 1]],GroupVertices[Vertex],0)),1,1,"")</f>
        <v>1</v>
      </c>
      <c r="U17" s="81" t="str">
        <f>REPLACE(INDEX(GroupVertices[Group],MATCH(Edges[[#This Row],[Vertex 2]],GroupVertices[Vertex],0)),1,1,"")</f>
        <v>1</v>
      </c>
      <c r="V17" s="35"/>
      <c r="W17" s="35"/>
      <c r="X17" s="35"/>
      <c r="Y17" s="35"/>
      <c r="Z17" s="35"/>
      <c r="AA17" s="35"/>
      <c r="AB17" s="35"/>
      <c r="AC17" s="35"/>
      <c r="AD17" s="35"/>
    </row>
    <row r="18" spans="1:30" ht="15">
      <c r="A18" s="66" t="s">
        <v>203</v>
      </c>
      <c r="B18" s="66" t="s">
        <v>232</v>
      </c>
      <c r="C18" s="67"/>
      <c r="D18" s="68">
        <v>1</v>
      </c>
      <c r="E18" s="69" t="s">
        <v>132</v>
      </c>
      <c r="F18" s="70"/>
      <c r="G18" s="67"/>
      <c r="H18" s="71"/>
      <c r="I18" s="72"/>
      <c r="J18" s="72"/>
      <c r="K18" s="35" t="s">
        <v>65</v>
      </c>
      <c r="L18" s="80">
        <v>18</v>
      </c>
      <c r="M18" s="80"/>
      <c r="N18" s="74"/>
      <c r="O18" s="82" t="s">
        <v>249</v>
      </c>
      <c r="P18" s="82">
        <v>1</v>
      </c>
      <c r="Q18" s="82" t="s">
        <v>250</v>
      </c>
      <c r="R18" s="82"/>
      <c r="S18" s="82"/>
      <c r="T18" s="81" t="str">
        <f>REPLACE(INDEX(GroupVertices[Group],MATCH(Edges[[#This Row],[Vertex 1]],GroupVertices[Vertex],0)),1,1,"")</f>
        <v>1</v>
      </c>
      <c r="U18" s="81" t="str">
        <f>REPLACE(INDEX(GroupVertices[Group],MATCH(Edges[[#This Row],[Vertex 2]],GroupVertices[Vertex],0)),1,1,"")</f>
        <v>1</v>
      </c>
      <c r="V18" s="35"/>
      <c r="W18" s="35"/>
      <c r="X18" s="35"/>
      <c r="Y18" s="35"/>
      <c r="Z18" s="35"/>
      <c r="AA18" s="35"/>
      <c r="AB18" s="35"/>
      <c r="AC18" s="35"/>
      <c r="AD18" s="35"/>
    </row>
    <row r="19" spans="1:30" ht="15">
      <c r="A19" s="66" t="s">
        <v>203</v>
      </c>
      <c r="B19" s="66" t="s">
        <v>233</v>
      </c>
      <c r="C19" s="67"/>
      <c r="D19" s="68">
        <v>1</v>
      </c>
      <c r="E19" s="69" t="s">
        <v>132</v>
      </c>
      <c r="F19" s="70"/>
      <c r="G19" s="67"/>
      <c r="H19" s="71"/>
      <c r="I19" s="72"/>
      <c r="J19" s="72"/>
      <c r="K19" s="35" t="s">
        <v>65</v>
      </c>
      <c r="L19" s="80">
        <v>19</v>
      </c>
      <c r="M19" s="80"/>
      <c r="N19" s="74"/>
      <c r="O19" s="82" t="s">
        <v>249</v>
      </c>
      <c r="P19" s="82">
        <v>1</v>
      </c>
      <c r="Q19" s="82" t="s">
        <v>250</v>
      </c>
      <c r="R19" s="82"/>
      <c r="S19" s="82"/>
      <c r="T19" s="81" t="str">
        <f>REPLACE(INDEX(GroupVertices[Group],MATCH(Edges[[#This Row],[Vertex 1]],GroupVertices[Vertex],0)),1,1,"")</f>
        <v>1</v>
      </c>
      <c r="U19" s="81" t="str">
        <f>REPLACE(INDEX(GroupVertices[Group],MATCH(Edges[[#This Row],[Vertex 2]],GroupVertices[Vertex],0)),1,1,"")</f>
        <v>1</v>
      </c>
      <c r="V19" s="35"/>
      <c r="W19" s="35"/>
      <c r="X19" s="35"/>
      <c r="Y19" s="35"/>
      <c r="Z19" s="35"/>
      <c r="AA19" s="35"/>
      <c r="AB19" s="35"/>
      <c r="AC19" s="35"/>
      <c r="AD19" s="35"/>
    </row>
    <row r="20" spans="1:30" ht="15">
      <c r="A20" s="66" t="s">
        <v>208</v>
      </c>
      <c r="B20" s="66" t="s">
        <v>210</v>
      </c>
      <c r="C20" s="67"/>
      <c r="D20" s="68">
        <v>1</v>
      </c>
      <c r="E20" s="69" t="s">
        <v>132</v>
      </c>
      <c r="F20" s="70"/>
      <c r="G20" s="67"/>
      <c r="H20" s="71"/>
      <c r="I20" s="72"/>
      <c r="J20" s="72"/>
      <c r="K20" s="35" t="s">
        <v>65</v>
      </c>
      <c r="L20" s="80">
        <v>20</v>
      </c>
      <c r="M20" s="80"/>
      <c r="N20" s="74"/>
      <c r="O20" s="82" t="s">
        <v>249</v>
      </c>
      <c r="P20" s="82">
        <v>1</v>
      </c>
      <c r="Q20" s="82" t="s">
        <v>250</v>
      </c>
      <c r="R20" s="82"/>
      <c r="S20" s="82"/>
      <c r="T20" s="81" t="str">
        <f>REPLACE(INDEX(GroupVertices[Group],MATCH(Edges[[#This Row],[Vertex 1]],GroupVertices[Vertex],0)),1,1,"")</f>
        <v>2</v>
      </c>
      <c r="U20" s="81" t="str">
        <f>REPLACE(INDEX(GroupVertices[Group],MATCH(Edges[[#This Row],[Vertex 2]],GroupVertices[Vertex],0)),1,1,"")</f>
        <v>2</v>
      </c>
      <c r="V20" s="35"/>
      <c r="W20" s="35"/>
      <c r="X20" s="35"/>
      <c r="Y20" s="35"/>
      <c r="Z20" s="35"/>
      <c r="AA20" s="35"/>
      <c r="AB20" s="35"/>
      <c r="AC20" s="35"/>
      <c r="AD20" s="35"/>
    </row>
    <row r="21" spans="1:30" ht="15">
      <c r="A21" s="66" t="s">
        <v>209</v>
      </c>
      <c r="B21" s="66" t="s">
        <v>210</v>
      </c>
      <c r="C21" s="67"/>
      <c r="D21" s="68">
        <v>1</v>
      </c>
      <c r="E21" s="69" t="s">
        <v>132</v>
      </c>
      <c r="F21" s="70"/>
      <c r="G21" s="67"/>
      <c r="H21" s="71"/>
      <c r="I21" s="72"/>
      <c r="J21" s="72"/>
      <c r="K21" s="35" t="s">
        <v>66</v>
      </c>
      <c r="L21" s="80">
        <v>21</v>
      </c>
      <c r="M21" s="80"/>
      <c r="N21" s="74"/>
      <c r="O21" s="82" t="s">
        <v>249</v>
      </c>
      <c r="P21" s="82">
        <v>1</v>
      </c>
      <c r="Q21" s="82" t="s">
        <v>250</v>
      </c>
      <c r="R21" s="82"/>
      <c r="S21" s="82"/>
      <c r="T21" s="81" t="str">
        <f>REPLACE(INDEX(GroupVertices[Group],MATCH(Edges[[#This Row],[Vertex 1]],GroupVertices[Vertex],0)),1,1,"")</f>
        <v>3</v>
      </c>
      <c r="U21" s="81" t="str">
        <f>REPLACE(INDEX(GroupVertices[Group],MATCH(Edges[[#This Row],[Vertex 2]],GroupVertices[Vertex],0)),1,1,"")</f>
        <v>2</v>
      </c>
      <c r="V21" s="35"/>
      <c r="W21" s="35"/>
      <c r="X21" s="35"/>
      <c r="Y21" s="35"/>
      <c r="Z21" s="35"/>
      <c r="AA21" s="35"/>
      <c r="AB21" s="35"/>
      <c r="AC21" s="35"/>
      <c r="AD21" s="35"/>
    </row>
    <row r="22" spans="1:30" ht="15">
      <c r="A22" s="66" t="s">
        <v>207</v>
      </c>
      <c r="B22" s="66" t="s">
        <v>210</v>
      </c>
      <c r="C22" s="67"/>
      <c r="D22" s="68">
        <v>1</v>
      </c>
      <c r="E22" s="69" t="s">
        <v>132</v>
      </c>
      <c r="F22" s="70"/>
      <c r="G22" s="67"/>
      <c r="H22" s="71"/>
      <c r="I22" s="72"/>
      <c r="J22" s="72"/>
      <c r="K22" s="35" t="s">
        <v>66</v>
      </c>
      <c r="L22" s="80">
        <v>22</v>
      </c>
      <c r="M22" s="80"/>
      <c r="N22" s="74"/>
      <c r="O22" s="82" t="s">
        <v>249</v>
      </c>
      <c r="P22" s="82">
        <v>1</v>
      </c>
      <c r="Q22" s="82" t="s">
        <v>250</v>
      </c>
      <c r="R22" s="82"/>
      <c r="S22" s="82"/>
      <c r="T22" s="81" t="str">
        <f>REPLACE(INDEX(GroupVertices[Group],MATCH(Edges[[#This Row],[Vertex 1]],GroupVertices[Vertex],0)),1,1,"")</f>
        <v>2</v>
      </c>
      <c r="U22" s="81" t="str">
        <f>REPLACE(INDEX(GroupVertices[Group],MATCH(Edges[[#This Row],[Vertex 2]],GroupVertices[Vertex],0)),1,1,"")</f>
        <v>2</v>
      </c>
      <c r="V22" s="35"/>
      <c r="W22" s="35"/>
      <c r="X22" s="35"/>
      <c r="Y22" s="35"/>
      <c r="Z22" s="35"/>
      <c r="AA22" s="35"/>
      <c r="AB22" s="35"/>
      <c r="AC22" s="35"/>
      <c r="AD22" s="35"/>
    </row>
    <row r="23" spans="1:30" ht="15">
      <c r="A23" s="66" t="s">
        <v>210</v>
      </c>
      <c r="B23" s="66" t="s">
        <v>205</v>
      </c>
      <c r="C23" s="67"/>
      <c r="D23" s="68">
        <v>1</v>
      </c>
      <c r="E23" s="69" t="s">
        <v>132</v>
      </c>
      <c r="F23" s="70"/>
      <c r="G23" s="67"/>
      <c r="H23" s="71"/>
      <c r="I23" s="72"/>
      <c r="J23" s="72"/>
      <c r="K23" s="35" t="s">
        <v>65</v>
      </c>
      <c r="L23" s="80">
        <v>23</v>
      </c>
      <c r="M23" s="80"/>
      <c r="N23" s="74"/>
      <c r="O23" s="82" t="s">
        <v>249</v>
      </c>
      <c r="P23" s="82">
        <v>1</v>
      </c>
      <c r="Q23" s="82" t="s">
        <v>250</v>
      </c>
      <c r="R23" s="82"/>
      <c r="S23" s="82"/>
      <c r="T23" s="81" t="str">
        <f>REPLACE(INDEX(GroupVertices[Group],MATCH(Edges[[#This Row],[Vertex 1]],GroupVertices[Vertex],0)),1,1,"")</f>
        <v>2</v>
      </c>
      <c r="U23" s="81" t="str">
        <f>REPLACE(INDEX(GroupVertices[Group],MATCH(Edges[[#This Row],[Vertex 2]],GroupVertices[Vertex],0)),1,1,"")</f>
        <v>2</v>
      </c>
      <c r="V23" s="35"/>
      <c r="W23" s="35"/>
      <c r="X23" s="35"/>
      <c r="Y23" s="35"/>
      <c r="Z23" s="35"/>
      <c r="AA23" s="35"/>
      <c r="AB23" s="35"/>
      <c r="AC23" s="35"/>
      <c r="AD23" s="35"/>
    </row>
    <row r="24" spans="1:30" ht="15">
      <c r="A24" s="66" t="s">
        <v>210</v>
      </c>
      <c r="B24" s="66" t="s">
        <v>209</v>
      </c>
      <c r="C24" s="67"/>
      <c r="D24" s="68">
        <v>1</v>
      </c>
      <c r="E24" s="69" t="s">
        <v>132</v>
      </c>
      <c r="F24" s="70"/>
      <c r="G24" s="67"/>
      <c r="H24" s="71"/>
      <c r="I24" s="72"/>
      <c r="J24" s="72"/>
      <c r="K24" s="35" t="s">
        <v>66</v>
      </c>
      <c r="L24" s="80">
        <v>24</v>
      </c>
      <c r="M24" s="80"/>
      <c r="N24" s="74"/>
      <c r="O24" s="82" t="s">
        <v>249</v>
      </c>
      <c r="P24" s="82">
        <v>1</v>
      </c>
      <c r="Q24" s="82" t="s">
        <v>250</v>
      </c>
      <c r="R24" s="82"/>
      <c r="S24" s="82"/>
      <c r="T24" s="81" t="str">
        <f>REPLACE(INDEX(GroupVertices[Group],MATCH(Edges[[#This Row],[Vertex 1]],GroupVertices[Vertex],0)),1,1,"")</f>
        <v>2</v>
      </c>
      <c r="U24" s="81" t="str">
        <f>REPLACE(INDEX(GroupVertices[Group],MATCH(Edges[[#This Row],[Vertex 2]],GroupVertices[Vertex],0)),1,1,"")</f>
        <v>3</v>
      </c>
      <c r="V24" s="35"/>
      <c r="W24" s="35"/>
      <c r="X24" s="35"/>
      <c r="Y24" s="35"/>
      <c r="Z24" s="35"/>
      <c r="AA24" s="35"/>
      <c r="AB24" s="35"/>
      <c r="AC24" s="35"/>
      <c r="AD24" s="35"/>
    </row>
    <row r="25" spans="1:30" ht="15">
      <c r="A25" s="66" t="s">
        <v>210</v>
      </c>
      <c r="B25" s="66" t="s">
        <v>207</v>
      </c>
      <c r="C25" s="67"/>
      <c r="D25" s="68">
        <v>1</v>
      </c>
      <c r="E25" s="69" t="s">
        <v>132</v>
      </c>
      <c r="F25" s="70"/>
      <c r="G25" s="67"/>
      <c r="H25" s="71"/>
      <c r="I25" s="72"/>
      <c r="J25" s="72"/>
      <c r="K25" s="35" t="s">
        <v>66</v>
      </c>
      <c r="L25" s="80">
        <v>25</v>
      </c>
      <c r="M25" s="80"/>
      <c r="N25" s="74"/>
      <c r="O25" s="82" t="s">
        <v>249</v>
      </c>
      <c r="P25" s="82">
        <v>1</v>
      </c>
      <c r="Q25" s="82" t="s">
        <v>250</v>
      </c>
      <c r="R25" s="82"/>
      <c r="S25" s="82"/>
      <c r="T25" s="81" t="str">
        <f>REPLACE(INDEX(GroupVertices[Group],MATCH(Edges[[#This Row],[Vertex 1]],GroupVertices[Vertex],0)),1,1,"")</f>
        <v>2</v>
      </c>
      <c r="U25" s="81" t="str">
        <f>REPLACE(INDEX(GroupVertices[Group],MATCH(Edges[[#This Row],[Vertex 2]],GroupVertices[Vertex],0)),1,1,"")</f>
        <v>2</v>
      </c>
      <c r="V25" s="35"/>
      <c r="W25" s="35"/>
      <c r="X25" s="35"/>
      <c r="Y25" s="35"/>
      <c r="Z25" s="35"/>
      <c r="AA25" s="35"/>
      <c r="AB25" s="35"/>
      <c r="AC25" s="35"/>
      <c r="AD25" s="35"/>
    </row>
    <row r="26" spans="1:30" ht="15">
      <c r="A26" s="66" t="s">
        <v>210</v>
      </c>
      <c r="B26" s="66" t="s">
        <v>211</v>
      </c>
      <c r="C26" s="67"/>
      <c r="D26" s="68">
        <v>1</v>
      </c>
      <c r="E26" s="69" t="s">
        <v>132</v>
      </c>
      <c r="F26" s="70"/>
      <c r="G26" s="67"/>
      <c r="H26" s="71"/>
      <c r="I26" s="72"/>
      <c r="J26" s="72"/>
      <c r="K26" s="35" t="s">
        <v>66</v>
      </c>
      <c r="L26" s="80">
        <v>26</v>
      </c>
      <c r="M26" s="80"/>
      <c r="N26" s="74"/>
      <c r="O26" s="82" t="s">
        <v>249</v>
      </c>
      <c r="P26" s="82">
        <v>1</v>
      </c>
      <c r="Q26" s="82" t="s">
        <v>250</v>
      </c>
      <c r="R26" s="82"/>
      <c r="S26" s="82"/>
      <c r="T26" s="81" t="str">
        <f>REPLACE(INDEX(GroupVertices[Group],MATCH(Edges[[#This Row],[Vertex 1]],GroupVertices[Vertex],0)),1,1,"")</f>
        <v>2</v>
      </c>
      <c r="U26" s="81" t="str">
        <f>REPLACE(INDEX(GroupVertices[Group],MATCH(Edges[[#This Row],[Vertex 2]],GroupVertices[Vertex],0)),1,1,"")</f>
        <v>2</v>
      </c>
      <c r="V26" s="35"/>
      <c r="W26" s="35"/>
      <c r="X26" s="35"/>
      <c r="Y26" s="35"/>
      <c r="Z26" s="35"/>
      <c r="AA26" s="35"/>
      <c r="AB26" s="35"/>
      <c r="AC26" s="35"/>
      <c r="AD26" s="35"/>
    </row>
    <row r="27" spans="1:30" ht="15">
      <c r="A27" s="66" t="s">
        <v>203</v>
      </c>
      <c r="B27" s="66" t="s">
        <v>210</v>
      </c>
      <c r="C27" s="67"/>
      <c r="D27" s="68">
        <v>1</v>
      </c>
      <c r="E27" s="69" t="s">
        <v>132</v>
      </c>
      <c r="F27" s="70"/>
      <c r="G27" s="67"/>
      <c r="H27" s="71"/>
      <c r="I27" s="72"/>
      <c r="J27" s="72"/>
      <c r="K27" s="35" t="s">
        <v>65</v>
      </c>
      <c r="L27" s="80">
        <v>27</v>
      </c>
      <c r="M27" s="80"/>
      <c r="N27" s="74"/>
      <c r="O27" s="82" t="s">
        <v>249</v>
      </c>
      <c r="P27" s="82">
        <v>1</v>
      </c>
      <c r="Q27" s="82" t="s">
        <v>250</v>
      </c>
      <c r="R27" s="82"/>
      <c r="S27" s="82"/>
      <c r="T27" s="81" t="str">
        <f>REPLACE(INDEX(GroupVertices[Group],MATCH(Edges[[#This Row],[Vertex 1]],GroupVertices[Vertex],0)),1,1,"")</f>
        <v>1</v>
      </c>
      <c r="U27" s="81" t="str">
        <f>REPLACE(INDEX(GroupVertices[Group],MATCH(Edges[[#This Row],[Vertex 2]],GroupVertices[Vertex],0)),1,1,"")</f>
        <v>2</v>
      </c>
      <c r="V27" s="35"/>
      <c r="W27" s="35"/>
      <c r="X27" s="35"/>
      <c r="Y27" s="35"/>
      <c r="Z27" s="35"/>
      <c r="AA27" s="35"/>
      <c r="AB27" s="35"/>
      <c r="AC27" s="35"/>
      <c r="AD27" s="35"/>
    </row>
    <row r="28" spans="1:30" ht="15">
      <c r="A28" s="66" t="s">
        <v>211</v>
      </c>
      <c r="B28" s="66" t="s">
        <v>210</v>
      </c>
      <c r="C28" s="67"/>
      <c r="D28" s="68">
        <v>1</v>
      </c>
      <c r="E28" s="69" t="s">
        <v>132</v>
      </c>
      <c r="F28" s="70"/>
      <c r="G28" s="67"/>
      <c r="H28" s="71"/>
      <c r="I28" s="72"/>
      <c r="J28" s="72"/>
      <c r="K28" s="35" t="s">
        <v>66</v>
      </c>
      <c r="L28" s="80">
        <v>28</v>
      </c>
      <c r="M28" s="80"/>
      <c r="N28" s="74"/>
      <c r="O28" s="82" t="s">
        <v>249</v>
      </c>
      <c r="P28" s="82">
        <v>1</v>
      </c>
      <c r="Q28" s="82" t="s">
        <v>250</v>
      </c>
      <c r="R28" s="82"/>
      <c r="S28" s="82"/>
      <c r="T28" s="81" t="str">
        <f>REPLACE(INDEX(GroupVertices[Group],MATCH(Edges[[#This Row],[Vertex 1]],GroupVertices[Vertex],0)),1,1,"")</f>
        <v>2</v>
      </c>
      <c r="U28" s="81" t="str">
        <f>REPLACE(INDEX(GroupVertices[Group],MATCH(Edges[[#This Row],[Vertex 2]],GroupVertices[Vertex],0)),1,1,"")</f>
        <v>2</v>
      </c>
      <c r="V28" s="35"/>
      <c r="W28" s="35"/>
      <c r="X28" s="35"/>
      <c r="Y28" s="35"/>
      <c r="Z28" s="35"/>
      <c r="AA28" s="35"/>
      <c r="AB28" s="35"/>
      <c r="AC28" s="35"/>
      <c r="AD28" s="35"/>
    </row>
    <row r="29" spans="1:30" ht="15">
      <c r="A29" s="66" t="s">
        <v>208</v>
      </c>
      <c r="B29" s="66" t="s">
        <v>211</v>
      </c>
      <c r="C29" s="67"/>
      <c r="D29" s="68">
        <v>1</v>
      </c>
      <c r="E29" s="69" t="s">
        <v>132</v>
      </c>
      <c r="F29" s="70"/>
      <c r="G29" s="67"/>
      <c r="H29" s="71"/>
      <c r="I29" s="72"/>
      <c r="J29" s="72"/>
      <c r="K29" s="35" t="s">
        <v>65</v>
      </c>
      <c r="L29" s="80">
        <v>29</v>
      </c>
      <c r="M29" s="80"/>
      <c r="N29" s="74"/>
      <c r="O29" s="82" t="s">
        <v>249</v>
      </c>
      <c r="P29" s="82">
        <v>1</v>
      </c>
      <c r="Q29" s="82" t="s">
        <v>250</v>
      </c>
      <c r="R29" s="82"/>
      <c r="S29" s="82"/>
      <c r="T29" s="81" t="str">
        <f>REPLACE(INDEX(GroupVertices[Group],MATCH(Edges[[#This Row],[Vertex 1]],GroupVertices[Vertex],0)),1,1,"")</f>
        <v>2</v>
      </c>
      <c r="U29" s="81" t="str">
        <f>REPLACE(INDEX(GroupVertices[Group],MATCH(Edges[[#This Row],[Vertex 2]],GroupVertices[Vertex],0)),1,1,"")</f>
        <v>2</v>
      </c>
      <c r="V29" s="35"/>
      <c r="W29" s="35"/>
      <c r="X29" s="35"/>
      <c r="Y29" s="35"/>
      <c r="Z29" s="35"/>
      <c r="AA29" s="35"/>
      <c r="AB29" s="35"/>
      <c r="AC29" s="35"/>
      <c r="AD29" s="35"/>
    </row>
    <row r="30" spans="1:30" ht="15">
      <c r="A30" s="66" t="s">
        <v>209</v>
      </c>
      <c r="B30" s="66" t="s">
        <v>211</v>
      </c>
      <c r="C30" s="67"/>
      <c r="D30" s="68">
        <v>1</v>
      </c>
      <c r="E30" s="69" t="s">
        <v>132</v>
      </c>
      <c r="F30" s="70"/>
      <c r="G30" s="67"/>
      <c r="H30" s="71"/>
      <c r="I30" s="72"/>
      <c r="J30" s="72"/>
      <c r="K30" s="35" t="s">
        <v>66</v>
      </c>
      <c r="L30" s="80">
        <v>30</v>
      </c>
      <c r="M30" s="80"/>
      <c r="N30" s="74"/>
      <c r="O30" s="82" t="s">
        <v>249</v>
      </c>
      <c r="P30" s="82">
        <v>1</v>
      </c>
      <c r="Q30" s="82" t="s">
        <v>250</v>
      </c>
      <c r="R30" s="82"/>
      <c r="S30" s="82"/>
      <c r="T30" s="81" t="str">
        <f>REPLACE(INDEX(GroupVertices[Group],MATCH(Edges[[#This Row],[Vertex 1]],GroupVertices[Vertex],0)),1,1,"")</f>
        <v>3</v>
      </c>
      <c r="U30" s="81" t="str">
        <f>REPLACE(INDEX(GroupVertices[Group],MATCH(Edges[[#This Row],[Vertex 2]],GroupVertices[Vertex],0)),1,1,"")</f>
        <v>2</v>
      </c>
      <c r="V30" s="35"/>
      <c r="W30" s="35"/>
      <c r="X30" s="35"/>
      <c r="Y30" s="35"/>
      <c r="Z30" s="35"/>
      <c r="AA30" s="35"/>
      <c r="AB30" s="35"/>
      <c r="AC30" s="35"/>
      <c r="AD30" s="35"/>
    </row>
    <row r="31" spans="1:30" ht="15">
      <c r="A31" s="66" t="s">
        <v>207</v>
      </c>
      <c r="B31" s="66" t="s">
        <v>211</v>
      </c>
      <c r="C31" s="67"/>
      <c r="D31" s="68">
        <v>1</v>
      </c>
      <c r="E31" s="69" t="s">
        <v>132</v>
      </c>
      <c r="F31" s="70"/>
      <c r="G31" s="67"/>
      <c r="H31" s="71"/>
      <c r="I31" s="72"/>
      <c r="J31" s="72"/>
      <c r="K31" s="35" t="s">
        <v>66</v>
      </c>
      <c r="L31" s="80">
        <v>31</v>
      </c>
      <c r="M31" s="80"/>
      <c r="N31" s="74"/>
      <c r="O31" s="82" t="s">
        <v>249</v>
      </c>
      <c r="P31" s="82">
        <v>1</v>
      </c>
      <c r="Q31" s="82" t="s">
        <v>250</v>
      </c>
      <c r="R31" s="82"/>
      <c r="S31" s="82"/>
      <c r="T31" s="81" t="str">
        <f>REPLACE(INDEX(GroupVertices[Group],MATCH(Edges[[#This Row],[Vertex 1]],GroupVertices[Vertex],0)),1,1,"")</f>
        <v>2</v>
      </c>
      <c r="U31" s="81" t="str">
        <f>REPLACE(INDEX(GroupVertices[Group],MATCH(Edges[[#This Row],[Vertex 2]],GroupVertices[Vertex],0)),1,1,"")</f>
        <v>2</v>
      </c>
      <c r="V31" s="35"/>
      <c r="W31" s="35"/>
      <c r="X31" s="35"/>
      <c r="Y31" s="35"/>
      <c r="Z31" s="35"/>
      <c r="AA31" s="35"/>
      <c r="AB31" s="35"/>
      <c r="AC31" s="35"/>
      <c r="AD31" s="35"/>
    </row>
    <row r="32" spans="1:30" ht="15">
      <c r="A32" s="66" t="s">
        <v>211</v>
      </c>
      <c r="B32" s="66" t="s">
        <v>205</v>
      </c>
      <c r="C32" s="67"/>
      <c r="D32" s="68">
        <v>1</v>
      </c>
      <c r="E32" s="69" t="s">
        <v>132</v>
      </c>
      <c r="F32" s="70"/>
      <c r="G32" s="67"/>
      <c r="H32" s="71"/>
      <c r="I32" s="72"/>
      <c r="J32" s="72"/>
      <c r="K32" s="35" t="s">
        <v>65</v>
      </c>
      <c r="L32" s="80">
        <v>32</v>
      </c>
      <c r="M32" s="80"/>
      <c r="N32" s="74"/>
      <c r="O32" s="82" t="s">
        <v>249</v>
      </c>
      <c r="P32" s="82">
        <v>1</v>
      </c>
      <c r="Q32" s="82" t="s">
        <v>250</v>
      </c>
      <c r="R32" s="82"/>
      <c r="S32" s="82"/>
      <c r="T32" s="81" t="str">
        <f>REPLACE(INDEX(GroupVertices[Group],MATCH(Edges[[#This Row],[Vertex 1]],GroupVertices[Vertex],0)),1,1,"")</f>
        <v>2</v>
      </c>
      <c r="U32" s="81" t="str">
        <f>REPLACE(INDEX(GroupVertices[Group],MATCH(Edges[[#This Row],[Vertex 2]],GroupVertices[Vertex],0)),1,1,"")</f>
        <v>2</v>
      </c>
      <c r="V32" s="35"/>
      <c r="W32" s="35"/>
      <c r="X32" s="35"/>
      <c r="Y32" s="35"/>
      <c r="Z32" s="35"/>
      <c r="AA32" s="35"/>
      <c r="AB32" s="35"/>
      <c r="AC32" s="35"/>
      <c r="AD32" s="35"/>
    </row>
    <row r="33" spans="1:30" ht="15">
      <c r="A33" s="66" t="s">
        <v>211</v>
      </c>
      <c r="B33" s="66" t="s">
        <v>209</v>
      </c>
      <c r="C33" s="67"/>
      <c r="D33" s="68">
        <v>1</v>
      </c>
      <c r="E33" s="69" t="s">
        <v>132</v>
      </c>
      <c r="F33" s="70"/>
      <c r="G33" s="67"/>
      <c r="H33" s="71"/>
      <c r="I33" s="72"/>
      <c r="J33" s="72"/>
      <c r="K33" s="35" t="s">
        <v>66</v>
      </c>
      <c r="L33" s="80">
        <v>33</v>
      </c>
      <c r="M33" s="80"/>
      <c r="N33" s="74"/>
      <c r="O33" s="82" t="s">
        <v>249</v>
      </c>
      <c r="P33" s="82">
        <v>1</v>
      </c>
      <c r="Q33" s="82" t="s">
        <v>250</v>
      </c>
      <c r="R33" s="82"/>
      <c r="S33" s="82"/>
      <c r="T33" s="81" t="str">
        <f>REPLACE(INDEX(GroupVertices[Group],MATCH(Edges[[#This Row],[Vertex 1]],GroupVertices[Vertex],0)),1,1,"")</f>
        <v>2</v>
      </c>
      <c r="U33" s="81" t="str">
        <f>REPLACE(INDEX(GroupVertices[Group],MATCH(Edges[[#This Row],[Vertex 2]],GroupVertices[Vertex],0)),1,1,"")</f>
        <v>3</v>
      </c>
      <c r="V33" s="35"/>
      <c r="W33" s="35"/>
      <c r="X33" s="35"/>
      <c r="Y33" s="35"/>
      <c r="Z33" s="35"/>
      <c r="AA33" s="35"/>
      <c r="AB33" s="35"/>
      <c r="AC33" s="35"/>
      <c r="AD33" s="35"/>
    </row>
    <row r="34" spans="1:30" ht="15">
      <c r="A34" s="66" t="s">
        <v>211</v>
      </c>
      <c r="B34" s="66" t="s">
        <v>207</v>
      </c>
      <c r="C34" s="67"/>
      <c r="D34" s="68">
        <v>1</v>
      </c>
      <c r="E34" s="69" t="s">
        <v>132</v>
      </c>
      <c r="F34" s="70"/>
      <c r="G34" s="67"/>
      <c r="H34" s="71"/>
      <c r="I34" s="72"/>
      <c r="J34" s="72"/>
      <c r="K34" s="35" t="s">
        <v>66</v>
      </c>
      <c r="L34" s="80">
        <v>34</v>
      </c>
      <c r="M34" s="80"/>
      <c r="N34" s="74"/>
      <c r="O34" s="82" t="s">
        <v>249</v>
      </c>
      <c r="P34" s="82">
        <v>1</v>
      </c>
      <c r="Q34" s="82" t="s">
        <v>250</v>
      </c>
      <c r="R34" s="82"/>
      <c r="S34" s="82"/>
      <c r="T34" s="81" t="str">
        <f>REPLACE(INDEX(GroupVertices[Group],MATCH(Edges[[#This Row],[Vertex 1]],GroupVertices[Vertex],0)),1,1,"")</f>
        <v>2</v>
      </c>
      <c r="U34" s="81" t="str">
        <f>REPLACE(INDEX(GroupVertices[Group],MATCH(Edges[[#This Row],[Vertex 2]],GroupVertices[Vertex],0)),1,1,"")</f>
        <v>2</v>
      </c>
      <c r="V34" s="35"/>
      <c r="W34" s="35"/>
      <c r="X34" s="35"/>
      <c r="Y34" s="35"/>
      <c r="Z34" s="35"/>
      <c r="AA34" s="35"/>
      <c r="AB34" s="35"/>
      <c r="AC34" s="35"/>
      <c r="AD34" s="35"/>
    </row>
    <row r="35" spans="1:30" ht="15">
      <c r="A35" s="66" t="s">
        <v>211</v>
      </c>
      <c r="B35" s="66" t="s">
        <v>216</v>
      </c>
      <c r="C35" s="67"/>
      <c r="D35" s="68">
        <v>1</v>
      </c>
      <c r="E35" s="69" t="s">
        <v>132</v>
      </c>
      <c r="F35" s="70"/>
      <c r="G35" s="67"/>
      <c r="H35" s="71"/>
      <c r="I35" s="72"/>
      <c r="J35" s="72"/>
      <c r="K35" s="35" t="s">
        <v>65</v>
      </c>
      <c r="L35" s="80">
        <v>35</v>
      </c>
      <c r="M35" s="80"/>
      <c r="N35" s="74"/>
      <c r="O35" s="82" t="s">
        <v>249</v>
      </c>
      <c r="P35" s="82">
        <v>1</v>
      </c>
      <c r="Q35" s="82" t="s">
        <v>250</v>
      </c>
      <c r="R35" s="82"/>
      <c r="S35" s="82"/>
      <c r="T35" s="81" t="str">
        <f>REPLACE(INDEX(GroupVertices[Group],MATCH(Edges[[#This Row],[Vertex 1]],GroupVertices[Vertex],0)),1,1,"")</f>
        <v>2</v>
      </c>
      <c r="U35" s="81" t="str">
        <f>REPLACE(INDEX(GroupVertices[Group],MATCH(Edges[[#This Row],[Vertex 2]],GroupVertices[Vertex],0)),1,1,"")</f>
        <v>2</v>
      </c>
      <c r="V35" s="35"/>
      <c r="W35" s="35"/>
      <c r="X35" s="35"/>
      <c r="Y35" s="35"/>
      <c r="Z35" s="35"/>
      <c r="AA35" s="35"/>
      <c r="AB35" s="35"/>
      <c r="AC35" s="35"/>
      <c r="AD35" s="35"/>
    </row>
    <row r="36" spans="1:30" ht="15">
      <c r="A36" s="66" t="s">
        <v>203</v>
      </c>
      <c r="B36" s="66" t="s">
        <v>211</v>
      </c>
      <c r="C36" s="67"/>
      <c r="D36" s="68">
        <v>1</v>
      </c>
      <c r="E36" s="69" t="s">
        <v>132</v>
      </c>
      <c r="F36" s="70"/>
      <c r="G36" s="67"/>
      <c r="H36" s="71"/>
      <c r="I36" s="72"/>
      <c r="J36" s="72"/>
      <c r="K36" s="35" t="s">
        <v>65</v>
      </c>
      <c r="L36" s="80">
        <v>36</v>
      </c>
      <c r="M36" s="80"/>
      <c r="N36" s="74"/>
      <c r="O36" s="82" t="s">
        <v>249</v>
      </c>
      <c r="P36" s="82">
        <v>1</v>
      </c>
      <c r="Q36" s="82" t="s">
        <v>250</v>
      </c>
      <c r="R36" s="82"/>
      <c r="S36" s="82"/>
      <c r="T36" s="81" t="str">
        <f>REPLACE(INDEX(GroupVertices[Group],MATCH(Edges[[#This Row],[Vertex 1]],GroupVertices[Vertex],0)),1,1,"")</f>
        <v>1</v>
      </c>
      <c r="U36" s="81" t="str">
        <f>REPLACE(INDEX(GroupVertices[Group],MATCH(Edges[[#This Row],[Vertex 2]],GroupVertices[Vertex],0)),1,1,"")</f>
        <v>2</v>
      </c>
      <c r="V36" s="35"/>
      <c r="W36" s="35"/>
      <c r="X36" s="35"/>
      <c r="Y36" s="35"/>
      <c r="Z36" s="35"/>
      <c r="AA36" s="35"/>
      <c r="AB36" s="35"/>
      <c r="AC36" s="35"/>
      <c r="AD36" s="35"/>
    </row>
    <row r="37" spans="1:30" ht="15">
      <c r="A37" s="66" t="s">
        <v>203</v>
      </c>
      <c r="B37" s="66" t="s">
        <v>234</v>
      </c>
      <c r="C37" s="67"/>
      <c r="D37" s="68">
        <v>1</v>
      </c>
      <c r="E37" s="69" t="s">
        <v>132</v>
      </c>
      <c r="F37" s="70"/>
      <c r="G37" s="67"/>
      <c r="H37" s="71"/>
      <c r="I37" s="72"/>
      <c r="J37" s="72"/>
      <c r="K37" s="35" t="s">
        <v>65</v>
      </c>
      <c r="L37" s="80">
        <v>37</v>
      </c>
      <c r="M37" s="80"/>
      <c r="N37" s="74"/>
      <c r="O37" s="82" t="s">
        <v>249</v>
      </c>
      <c r="P37" s="82">
        <v>1</v>
      </c>
      <c r="Q37" s="82" t="s">
        <v>250</v>
      </c>
      <c r="R37" s="82"/>
      <c r="S37" s="82"/>
      <c r="T37" s="81" t="str">
        <f>REPLACE(INDEX(GroupVertices[Group],MATCH(Edges[[#This Row],[Vertex 1]],GroupVertices[Vertex],0)),1,1,"")</f>
        <v>1</v>
      </c>
      <c r="U37" s="81" t="str">
        <f>REPLACE(INDEX(GroupVertices[Group],MATCH(Edges[[#This Row],[Vertex 2]],GroupVertices[Vertex],0)),1,1,"")</f>
        <v>1</v>
      </c>
      <c r="V37" s="35"/>
      <c r="W37" s="35"/>
      <c r="X37" s="35"/>
      <c r="Y37" s="35"/>
      <c r="Z37" s="35"/>
      <c r="AA37" s="35"/>
      <c r="AB37" s="35"/>
      <c r="AC37" s="35"/>
      <c r="AD37" s="35"/>
    </row>
    <row r="38" spans="1:30" ht="15">
      <c r="A38" s="66" t="s">
        <v>203</v>
      </c>
      <c r="B38" s="66" t="s">
        <v>235</v>
      </c>
      <c r="C38" s="67"/>
      <c r="D38" s="68">
        <v>1</v>
      </c>
      <c r="E38" s="69" t="s">
        <v>132</v>
      </c>
      <c r="F38" s="70"/>
      <c r="G38" s="67"/>
      <c r="H38" s="71"/>
      <c r="I38" s="72"/>
      <c r="J38" s="72"/>
      <c r="K38" s="35" t="s">
        <v>65</v>
      </c>
      <c r="L38" s="80">
        <v>38</v>
      </c>
      <c r="M38" s="80"/>
      <c r="N38" s="74"/>
      <c r="O38" s="82" t="s">
        <v>249</v>
      </c>
      <c r="P38" s="82">
        <v>1</v>
      </c>
      <c r="Q38" s="82" t="s">
        <v>250</v>
      </c>
      <c r="R38" s="82"/>
      <c r="S38" s="82"/>
      <c r="T38" s="81" t="str">
        <f>REPLACE(INDEX(GroupVertices[Group],MATCH(Edges[[#This Row],[Vertex 1]],GroupVertices[Vertex],0)),1,1,"")</f>
        <v>1</v>
      </c>
      <c r="U38" s="81" t="str">
        <f>REPLACE(INDEX(GroupVertices[Group],MATCH(Edges[[#This Row],[Vertex 2]],GroupVertices[Vertex],0)),1,1,"")</f>
        <v>1</v>
      </c>
      <c r="V38" s="35"/>
      <c r="W38" s="35"/>
      <c r="X38" s="35"/>
      <c r="Y38" s="35"/>
      <c r="Z38" s="35"/>
      <c r="AA38" s="35"/>
      <c r="AB38" s="35"/>
      <c r="AC38" s="35"/>
      <c r="AD38" s="35"/>
    </row>
    <row r="39" spans="1:30" ht="15">
      <c r="A39" s="66" t="s">
        <v>212</v>
      </c>
      <c r="B39" s="66" t="s">
        <v>209</v>
      </c>
      <c r="C39" s="67"/>
      <c r="D39" s="68">
        <v>1</v>
      </c>
      <c r="E39" s="69" t="s">
        <v>132</v>
      </c>
      <c r="F39" s="70"/>
      <c r="G39" s="67"/>
      <c r="H39" s="71"/>
      <c r="I39" s="72"/>
      <c r="J39" s="72"/>
      <c r="K39" s="35" t="s">
        <v>65</v>
      </c>
      <c r="L39" s="80">
        <v>39</v>
      </c>
      <c r="M39" s="80"/>
      <c r="N39" s="74"/>
      <c r="O39" s="82" t="s">
        <v>249</v>
      </c>
      <c r="P39" s="82">
        <v>1</v>
      </c>
      <c r="Q39" s="82" t="s">
        <v>250</v>
      </c>
      <c r="R39" s="82"/>
      <c r="S39" s="82"/>
      <c r="T39" s="81" t="str">
        <f>REPLACE(INDEX(GroupVertices[Group],MATCH(Edges[[#This Row],[Vertex 1]],GroupVertices[Vertex],0)),1,1,"")</f>
        <v>3</v>
      </c>
      <c r="U39" s="81" t="str">
        <f>REPLACE(INDEX(GroupVertices[Group],MATCH(Edges[[#This Row],[Vertex 2]],GroupVertices[Vertex],0)),1,1,"")</f>
        <v>3</v>
      </c>
      <c r="V39" s="35"/>
      <c r="W39" s="35"/>
      <c r="X39" s="35"/>
      <c r="Y39" s="35"/>
      <c r="Z39" s="35"/>
      <c r="AA39" s="35"/>
      <c r="AB39" s="35"/>
      <c r="AC39" s="35"/>
      <c r="AD39" s="35"/>
    </row>
    <row r="40" spans="1:30" ht="15">
      <c r="A40" s="66" t="s">
        <v>212</v>
      </c>
      <c r="B40" s="66" t="s">
        <v>228</v>
      </c>
      <c r="C40" s="67"/>
      <c r="D40" s="68">
        <v>1</v>
      </c>
      <c r="E40" s="69" t="s">
        <v>132</v>
      </c>
      <c r="F40" s="70"/>
      <c r="G40" s="67"/>
      <c r="H40" s="71"/>
      <c r="I40" s="72"/>
      <c r="J40" s="72"/>
      <c r="K40" s="35" t="s">
        <v>65</v>
      </c>
      <c r="L40" s="80">
        <v>40</v>
      </c>
      <c r="M40" s="80"/>
      <c r="N40" s="74"/>
      <c r="O40" s="82" t="s">
        <v>249</v>
      </c>
      <c r="P40" s="82">
        <v>1</v>
      </c>
      <c r="Q40" s="82" t="s">
        <v>250</v>
      </c>
      <c r="R40" s="82"/>
      <c r="S40" s="82"/>
      <c r="T40" s="81" t="str">
        <f>REPLACE(INDEX(GroupVertices[Group],MATCH(Edges[[#This Row],[Vertex 1]],GroupVertices[Vertex],0)),1,1,"")</f>
        <v>3</v>
      </c>
      <c r="U40" s="81" t="str">
        <f>REPLACE(INDEX(GroupVertices[Group],MATCH(Edges[[#This Row],[Vertex 2]],GroupVertices[Vertex],0)),1,1,"")</f>
        <v>3</v>
      </c>
      <c r="V40" s="35"/>
      <c r="W40" s="35"/>
      <c r="X40" s="35"/>
      <c r="Y40" s="35"/>
      <c r="Z40" s="35"/>
      <c r="AA40" s="35"/>
      <c r="AB40" s="35"/>
      <c r="AC40" s="35"/>
      <c r="AD40" s="35"/>
    </row>
    <row r="41" spans="1:30" ht="15">
      <c r="A41" s="66" t="s">
        <v>203</v>
      </c>
      <c r="B41" s="66" t="s">
        <v>212</v>
      </c>
      <c r="C41" s="67"/>
      <c r="D41" s="68">
        <v>1</v>
      </c>
      <c r="E41" s="69" t="s">
        <v>132</v>
      </c>
      <c r="F41" s="70"/>
      <c r="G41" s="67"/>
      <c r="H41" s="71"/>
      <c r="I41" s="72"/>
      <c r="J41" s="72"/>
      <c r="K41" s="35" t="s">
        <v>65</v>
      </c>
      <c r="L41" s="80">
        <v>41</v>
      </c>
      <c r="M41" s="80"/>
      <c r="N41" s="74"/>
      <c r="O41" s="82" t="s">
        <v>249</v>
      </c>
      <c r="P41" s="82">
        <v>1</v>
      </c>
      <c r="Q41" s="82" t="s">
        <v>250</v>
      </c>
      <c r="R41" s="82"/>
      <c r="S41" s="82"/>
      <c r="T41" s="81" t="str">
        <f>REPLACE(INDEX(GroupVertices[Group],MATCH(Edges[[#This Row],[Vertex 1]],GroupVertices[Vertex],0)),1,1,"")</f>
        <v>1</v>
      </c>
      <c r="U41" s="81" t="str">
        <f>REPLACE(INDEX(GroupVertices[Group],MATCH(Edges[[#This Row],[Vertex 2]],GroupVertices[Vertex],0)),1,1,"")</f>
        <v>3</v>
      </c>
      <c r="V41" s="35"/>
      <c r="W41" s="35"/>
      <c r="X41" s="35"/>
      <c r="Y41" s="35"/>
      <c r="Z41" s="35"/>
      <c r="AA41" s="35"/>
      <c r="AB41" s="35"/>
      <c r="AC41" s="35"/>
      <c r="AD41" s="35"/>
    </row>
    <row r="42" spans="1:30" ht="15">
      <c r="A42" s="66" t="s">
        <v>203</v>
      </c>
      <c r="B42" s="66" t="s">
        <v>236</v>
      </c>
      <c r="C42" s="67"/>
      <c r="D42" s="68">
        <v>1</v>
      </c>
      <c r="E42" s="69" t="s">
        <v>132</v>
      </c>
      <c r="F42" s="70"/>
      <c r="G42" s="67"/>
      <c r="H42" s="71"/>
      <c r="I42" s="72"/>
      <c r="J42" s="72"/>
      <c r="K42" s="35" t="s">
        <v>65</v>
      </c>
      <c r="L42" s="80">
        <v>42</v>
      </c>
      <c r="M42" s="80"/>
      <c r="N42" s="74"/>
      <c r="O42" s="82" t="s">
        <v>249</v>
      </c>
      <c r="P42" s="82">
        <v>1</v>
      </c>
      <c r="Q42" s="82" t="s">
        <v>250</v>
      </c>
      <c r="R42" s="82"/>
      <c r="S42" s="82"/>
      <c r="T42" s="81" t="str">
        <f>REPLACE(INDEX(GroupVertices[Group],MATCH(Edges[[#This Row],[Vertex 1]],GroupVertices[Vertex],0)),1,1,"")</f>
        <v>1</v>
      </c>
      <c r="U42" s="81" t="str">
        <f>REPLACE(INDEX(GroupVertices[Group],MATCH(Edges[[#This Row],[Vertex 2]],GroupVertices[Vertex],0)),1,1,"")</f>
        <v>1</v>
      </c>
      <c r="V42" s="35"/>
      <c r="W42" s="35"/>
      <c r="X42" s="35"/>
      <c r="Y42" s="35"/>
      <c r="Z42" s="35"/>
      <c r="AA42" s="35"/>
      <c r="AB42" s="35"/>
      <c r="AC42" s="35"/>
      <c r="AD42" s="35"/>
    </row>
    <row r="43" spans="1:30" ht="15">
      <c r="A43" s="66" t="s">
        <v>203</v>
      </c>
      <c r="B43" s="66" t="s">
        <v>237</v>
      </c>
      <c r="C43" s="67"/>
      <c r="D43" s="68">
        <v>1</v>
      </c>
      <c r="E43" s="69" t="s">
        <v>132</v>
      </c>
      <c r="F43" s="70"/>
      <c r="G43" s="67"/>
      <c r="H43" s="71"/>
      <c r="I43" s="72"/>
      <c r="J43" s="72"/>
      <c r="K43" s="35" t="s">
        <v>65</v>
      </c>
      <c r="L43" s="80">
        <v>43</v>
      </c>
      <c r="M43" s="80"/>
      <c r="N43" s="74"/>
      <c r="O43" s="82" t="s">
        <v>249</v>
      </c>
      <c r="P43" s="82">
        <v>1</v>
      </c>
      <c r="Q43" s="82" t="s">
        <v>250</v>
      </c>
      <c r="R43" s="82"/>
      <c r="S43" s="82"/>
      <c r="T43" s="81" t="str">
        <f>REPLACE(INDEX(GroupVertices[Group],MATCH(Edges[[#This Row],[Vertex 1]],GroupVertices[Vertex],0)),1,1,"")</f>
        <v>1</v>
      </c>
      <c r="U43" s="81" t="str">
        <f>REPLACE(INDEX(GroupVertices[Group],MATCH(Edges[[#This Row],[Vertex 2]],GroupVertices[Vertex],0)),1,1,"")</f>
        <v>1</v>
      </c>
      <c r="V43" s="35"/>
      <c r="W43" s="35"/>
      <c r="X43" s="35"/>
      <c r="Y43" s="35"/>
      <c r="Z43" s="35"/>
      <c r="AA43" s="35"/>
      <c r="AB43" s="35"/>
      <c r="AC43" s="35"/>
      <c r="AD43" s="35"/>
    </row>
    <row r="44" spans="1:30" ht="15">
      <c r="A44" s="66" t="s">
        <v>213</v>
      </c>
      <c r="B44" s="66" t="s">
        <v>237</v>
      </c>
      <c r="C44" s="67"/>
      <c r="D44" s="68">
        <v>1</v>
      </c>
      <c r="E44" s="69" t="s">
        <v>132</v>
      </c>
      <c r="F44" s="70"/>
      <c r="G44" s="67"/>
      <c r="H44" s="71"/>
      <c r="I44" s="72"/>
      <c r="J44" s="72"/>
      <c r="K44" s="35" t="s">
        <v>65</v>
      </c>
      <c r="L44" s="80">
        <v>44</v>
      </c>
      <c r="M44" s="80"/>
      <c r="N44" s="74"/>
      <c r="O44" s="82" t="s">
        <v>249</v>
      </c>
      <c r="P44" s="82">
        <v>1</v>
      </c>
      <c r="Q44" s="82" t="s">
        <v>250</v>
      </c>
      <c r="R44" s="82"/>
      <c r="S44" s="82"/>
      <c r="T44" s="81" t="str">
        <f>REPLACE(INDEX(GroupVertices[Group],MATCH(Edges[[#This Row],[Vertex 1]],GroupVertices[Vertex],0)),1,1,"")</f>
        <v>1</v>
      </c>
      <c r="U44" s="81" t="str">
        <f>REPLACE(INDEX(GroupVertices[Group],MATCH(Edges[[#This Row],[Vertex 2]],GroupVertices[Vertex],0)),1,1,"")</f>
        <v>1</v>
      </c>
      <c r="V44" s="35"/>
      <c r="W44" s="35"/>
      <c r="X44" s="35"/>
      <c r="Y44" s="35"/>
      <c r="Z44" s="35"/>
      <c r="AA44" s="35"/>
      <c r="AB44" s="35"/>
      <c r="AC44" s="35"/>
      <c r="AD44" s="35"/>
    </row>
    <row r="45" spans="1:30" ht="15">
      <c r="A45" s="66" t="s">
        <v>213</v>
      </c>
      <c r="B45" s="66" t="s">
        <v>228</v>
      </c>
      <c r="C45" s="67"/>
      <c r="D45" s="68">
        <v>1</v>
      </c>
      <c r="E45" s="69" t="s">
        <v>132</v>
      </c>
      <c r="F45" s="70"/>
      <c r="G45" s="67"/>
      <c r="H45" s="71"/>
      <c r="I45" s="72"/>
      <c r="J45" s="72"/>
      <c r="K45" s="35" t="s">
        <v>65</v>
      </c>
      <c r="L45" s="80">
        <v>45</v>
      </c>
      <c r="M45" s="80"/>
      <c r="N45" s="74"/>
      <c r="O45" s="82" t="s">
        <v>249</v>
      </c>
      <c r="P45" s="82">
        <v>1</v>
      </c>
      <c r="Q45" s="82" t="s">
        <v>250</v>
      </c>
      <c r="R45" s="82"/>
      <c r="S45" s="82"/>
      <c r="T45" s="81" t="str">
        <f>REPLACE(INDEX(GroupVertices[Group],MATCH(Edges[[#This Row],[Vertex 1]],GroupVertices[Vertex],0)),1,1,"")</f>
        <v>1</v>
      </c>
      <c r="U45" s="81" t="str">
        <f>REPLACE(INDEX(GroupVertices[Group],MATCH(Edges[[#This Row],[Vertex 2]],GroupVertices[Vertex],0)),1,1,"")</f>
        <v>3</v>
      </c>
      <c r="V45" s="35"/>
      <c r="W45" s="35"/>
      <c r="X45" s="35"/>
      <c r="Y45" s="35"/>
      <c r="Z45" s="35"/>
      <c r="AA45" s="35"/>
      <c r="AB45" s="35"/>
      <c r="AC45" s="35"/>
      <c r="AD45" s="35"/>
    </row>
    <row r="46" spans="1:30" ht="15">
      <c r="A46" s="66" t="s">
        <v>203</v>
      </c>
      <c r="B46" s="66" t="s">
        <v>213</v>
      </c>
      <c r="C46" s="67"/>
      <c r="D46" s="68">
        <v>1</v>
      </c>
      <c r="E46" s="69" t="s">
        <v>132</v>
      </c>
      <c r="F46" s="70"/>
      <c r="G46" s="67"/>
      <c r="H46" s="71"/>
      <c r="I46" s="72"/>
      <c r="J46" s="72"/>
      <c r="K46" s="35" t="s">
        <v>65</v>
      </c>
      <c r="L46" s="80">
        <v>46</v>
      </c>
      <c r="M46" s="80"/>
      <c r="N46" s="74"/>
      <c r="O46" s="82" t="s">
        <v>249</v>
      </c>
      <c r="P46" s="82">
        <v>1</v>
      </c>
      <c r="Q46" s="82" t="s">
        <v>250</v>
      </c>
      <c r="R46" s="82"/>
      <c r="S46" s="82"/>
      <c r="T46" s="81" t="str">
        <f>REPLACE(INDEX(GroupVertices[Group],MATCH(Edges[[#This Row],[Vertex 1]],GroupVertices[Vertex],0)),1,1,"")</f>
        <v>1</v>
      </c>
      <c r="U46" s="81" t="str">
        <f>REPLACE(INDEX(GroupVertices[Group],MATCH(Edges[[#This Row],[Vertex 2]],GroupVertices[Vertex],0)),1,1,"")</f>
        <v>1</v>
      </c>
      <c r="V46" s="35"/>
      <c r="W46" s="35"/>
      <c r="X46" s="35"/>
      <c r="Y46" s="35"/>
      <c r="Z46" s="35"/>
      <c r="AA46" s="35"/>
      <c r="AB46" s="35"/>
      <c r="AC46" s="35"/>
      <c r="AD46" s="35"/>
    </row>
    <row r="47" spans="1:30" ht="15">
      <c r="A47" s="66" t="s">
        <v>203</v>
      </c>
      <c r="B47" s="66" t="s">
        <v>238</v>
      </c>
      <c r="C47" s="67"/>
      <c r="D47" s="68">
        <v>1</v>
      </c>
      <c r="E47" s="69" t="s">
        <v>132</v>
      </c>
      <c r="F47" s="70"/>
      <c r="G47" s="67"/>
      <c r="H47" s="71"/>
      <c r="I47" s="72"/>
      <c r="J47" s="72"/>
      <c r="K47" s="35" t="s">
        <v>65</v>
      </c>
      <c r="L47" s="80">
        <v>47</v>
      </c>
      <c r="M47" s="80"/>
      <c r="N47" s="74"/>
      <c r="O47" s="82" t="s">
        <v>249</v>
      </c>
      <c r="P47" s="82">
        <v>1</v>
      </c>
      <c r="Q47" s="82" t="s">
        <v>250</v>
      </c>
      <c r="R47" s="82"/>
      <c r="S47" s="82"/>
      <c r="T47" s="81" t="str">
        <f>REPLACE(INDEX(GroupVertices[Group],MATCH(Edges[[#This Row],[Vertex 1]],GroupVertices[Vertex],0)),1,1,"")</f>
        <v>1</v>
      </c>
      <c r="U47" s="81" t="str">
        <f>REPLACE(INDEX(GroupVertices[Group],MATCH(Edges[[#This Row],[Vertex 2]],GroupVertices[Vertex],0)),1,1,"")</f>
        <v>1</v>
      </c>
      <c r="V47" s="35"/>
      <c r="W47" s="35"/>
      <c r="X47" s="35"/>
      <c r="Y47" s="35"/>
      <c r="Z47" s="35"/>
      <c r="AA47" s="35"/>
      <c r="AB47" s="35"/>
      <c r="AC47" s="35"/>
      <c r="AD47" s="35"/>
    </row>
    <row r="48" spans="1:30" ht="15">
      <c r="A48" s="66" t="s">
        <v>214</v>
      </c>
      <c r="B48" s="66" t="s">
        <v>209</v>
      </c>
      <c r="C48" s="67"/>
      <c r="D48" s="68">
        <v>1</v>
      </c>
      <c r="E48" s="69" t="s">
        <v>132</v>
      </c>
      <c r="F48" s="70"/>
      <c r="G48" s="67"/>
      <c r="H48" s="71"/>
      <c r="I48" s="72"/>
      <c r="J48" s="72"/>
      <c r="K48" s="35" t="s">
        <v>65</v>
      </c>
      <c r="L48" s="80">
        <v>48</v>
      </c>
      <c r="M48" s="80"/>
      <c r="N48" s="74"/>
      <c r="O48" s="82" t="s">
        <v>249</v>
      </c>
      <c r="P48" s="82">
        <v>1</v>
      </c>
      <c r="Q48" s="82" t="s">
        <v>250</v>
      </c>
      <c r="R48" s="82"/>
      <c r="S48" s="82"/>
      <c r="T48" s="81" t="str">
        <f>REPLACE(INDEX(GroupVertices[Group],MATCH(Edges[[#This Row],[Vertex 1]],GroupVertices[Vertex],0)),1,1,"")</f>
        <v>3</v>
      </c>
      <c r="U48" s="81" t="str">
        <f>REPLACE(INDEX(GroupVertices[Group],MATCH(Edges[[#This Row],[Vertex 2]],GroupVertices[Vertex],0)),1,1,"")</f>
        <v>3</v>
      </c>
      <c r="V48" s="35"/>
      <c r="W48" s="35"/>
      <c r="X48" s="35"/>
      <c r="Y48" s="35"/>
      <c r="Z48" s="35"/>
      <c r="AA48" s="35"/>
      <c r="AB48" s="35"/>
      <c r="AC48" s="35"/>
      <c r="AD48" s="35"/>
    </row>
    <row r="49" spans="1:30" ht="15">
      <c r="A49" s="66" t="s">
        <v>214</v>
      </c>
      <c r="B49" s="66" t="s">
        <v>228</v>
      </c>
      <c r="C49" s="67"/>
      <c r="D49" s="68">
        <v>1</v>
      </c>
      <c r="E49" s="69" t="s">
        <v>132</v>
      </c>
      <c r="F49" s="70"/>
      <c r="G49" s="67"/>
      <c r="H49" s="71"/>
      <c r="I49" s="72"/>
      <c r="J49" s="72"/>
      <c r="K49" s="35" t="s">
        <v>65</v>
      </c>
      <c r="L49" s="80">
        <v>49</v>
      </c>
      <c r="M49" s="80"/>
      <c r="N49" s="74"/>
      <c r="O49" s="82" t="s">
        <v>249</v>
      </c>
      <c r="P49" s="82">
        <v>1</v>
      </c>
      <c r="Q49" s="82" t="s">
        <v>250</v>
      </c>
      <c r="R49" s="82"/>
      <c r="S49" s="82"/>
      <c r="T49" s="81" t="str">
        <f>REPLACE(INDEX(GroupVertices[Group],MATCH(Edges[[#This Row],[Vertex 1]],GroupVertices[Vertex],0)),1,1,"")</f>
        <v>3</v>
      </c>
      <c r="U49" s="81" t="str">
        <f>REPLACE(INDEX(GroupVertices[Group],MATCH(Edges[[#This Row],[Vertex 2]],GroupVertices[Vertex],0)),1,1,"")</f>
        <v>3</v>
      </c>
      <c r="V49" s="35"/>
      <c r="W49" s="35"/>
      <c r="X49" s="35"/>
      <c r="Y49" s="35"/>
      <c r="Z49" s="35"/>
      <c r="AA49" s="35"/>
      <c r="AB49" s="35"/>
      <c r="AC49" s="35"/>
      <c r="AD49" s="35"/>
    </row>
    <row r="50" spans="1:30" ht="15">
      <c r="A50" s="66" t="s">
        <v>203</v>
      </c>
      <c r="B50" s="66" t="s">
        <v>214</v>
      </c>
      <c r="C50" s="67"/>
      <c r="D50" s="68">
        <v>1</v>
      </c>
      <c r="E50" s="69" t="s">
        <v>132</v>
      </c>
      <c r="F50" s="70"/>
      <c r="G50" s="67"/>
      <c r="H50" s="71"/>
      <c r="I50" s="72"/>
      <c r="J50" s="72"/>
      <c r="K50" s="35" t="s">
        <v>65</v>
      </c>
      <c r="L50" s="80">
        <v>50</v>
      </c>
      <c r="M50" s="80"/>
      <c r="N50" s="74"/>
      <c r="O50" s="82" t="s">
        <v>249</v>
      </c>
      <c r="P50" s="82">
        <v>1</v>
      </c>
      <c r="Q50" s="82" t="s">
        <v>250</v>
      </c>
      <c r="R50" s="82"/>
      <c r="S50" s="82"/>
      <c r="T50" s="81" t="str">
        <f>REPLACE(INDEX(GroupVertices[Group],MATCH(Edges[[#This Row],[Vertex 1]],GroupVertices[Vertex],0)),1,1,"")</f>
        <v>1</v>
      </c>
      <c r="U50" s="81" t="str">
        <f>REPLACE(INDEX(GroupVertices[Group],MATCH(Edges[[#This Row],[Vertex 2]],GroupVertices[Vertex],0)),1,1,"")</f>
        <v>3</v>
      </c>
      <c r="V50" s="35"/>
      <c r="W50" s="35"/>
      <c r="X50" s="35"/>
      <c r="Y50" s="35"/>
      <c r="Z50" s="35"/>
      <c r="AA50" s="35"/>
      <c r="AB50" s="35"/>
      <c r="AC50" s="35"/>
      <c r="AD50" s="35"/>
    </row>
    <row r="51" spans="1:30" ht="15">
      <c r="A51" s="66" t="s">
        <v>215</v>
      </c>
      <c r="B51" s="66" t="s">
        <v>227</v>
      </c>
      <c r="C51" s="67"/>
      <c r="D51" s="68">
        <v>1</v>
      </c>
      <c r="E51" s="69" t="s">
        <v>132</v>
      </c>
      <c r="F51" s="70"/>
      <c r="G51" s="67"/>
      <c r="H51" s="71"/>
      <c r="I51" s="72"/>
      <c r="J51" s="72"/>
      <c r="K51" s="35" t="s">
        <v>65</v>
      </c>
      <c r="L51" s="80">
        <v>51</v>
      </c>
      <c r="M51" s="80"/>
      <c r="N51" s="74"/>
      <c r="O51" s="82" t="s">
        <v>249</v>
      </c>
      <c r="P51" s="82">
        <v>1</v>
      </c>
      <c r="Q51" s="82" t="s">
        <v>250</v>
      </c>
      <c r="R51" s="82"/>
      <c r="S51" s="82"/>
      <c r="T51" s="81" t="str">
        <f>REPLACE(INDEX(GroupVertices[Group],MATCH(Edges[[#This Row],[Vertex 1]],GroupVertices[Vertex],0)),1,1,"")</f>
        <v>3</v>
      </c>
      <c r="U51" s="81" t="str">
        <f>REPLACE(INDEX(GroupVertices[Group],MATCH(Edges[[#This Row],[Vertex 2]],GroupVertices[Vertex],0)),1,1,"")</f>
        <v>3</v>
      </c>
      <c r="V51" s="35"/>
      <c r="W51" s="35"/>
      <c r="X51" s="35"/>
      <c r="Y51" s="35"/>
      <c r="Z51" s="35"/>
      <c r="AA51" s="35"/>
      <c r="AB51" s="35"/>
      <c r="AC51" s="35"/>
      <c r="AD51" s="35"/>
    </row>
    <row r="52" spans="1:30" ht="15">
      <c r="A52" s="66" t="s">
        <v>203</v>
      </c>
      <c r="B52" s="66" t="s">
        <v>215</v>
      </c>
      <c r="C52" s="67"/>
      <c r="D52" s="68">
        <v>1</v>
      </c>
      <c r="E52" s="69" t="s">
        <v>132</v>
      </c>
      <c r="F52" s="70"/>
      <c r="G52" s="67"/>
      <c r="H52" s="71"/>
      <c r="I52" s="72"/>
      <c r="J52" s="72"/>
      <c r="K52" s="35" t="s">
        <v>65</v>
      </c>
      <c r="L52" s="80">
        <v>52</v>
      </c>
      <c r="M52" s="80"/>
      <c r="N52" s="74"/>
      <c r="O52" s="82" t="s">
        <v>249</v>
      </c>
      <c r="P52" s="82">
        <v>1</v>
      </c>
      <c r="Q52" s="82" t="s">
        <v>250</v>
      </c>
      <c r="R52" s="82"/>
      <c r="S52" s="82"/>
      <c r="T52" s="81" t="str">
        <f>REPLACE(INDEX(GroupVertices[Group],MATCH(Edges[[#This Row],[Vertex 1]],GroupVertices[Vertex],0)),1,1,"")</f>
        <v>1</v>
      </c>
      <c r="U52" s="81" t="str">
        <f>REPLACE(INDEX(GroupVertices[Group],MATCH(Edges[[#This Row],[Vertex 2]],GroupVertices[Vertex],0)),1,1,"")</f>
        <v>3</v>
      </c>
      <c r="V52" s="35"/>
      <c r="W52" s="35"/>
      <c r="X52" s="35"/>
      <c r="Y52" s="35"/>
      <c r="Z52" s="35"/>
      <c r="AA52" s="35"/>
      <c r="AB52" s="35"/>
      <c r="AC52" s="35"/>
      <c r="AD52" s="35"/>
    </row>
    <row r="53" spans="1:30" ht="15">
      <c r="A53" s="66" t="s">
        <v>203</v>
      </c>
      <c r="B53" s="66" t="s">
        <v>239</v>
      </c>
      <c r="C53" s="67"/>
      <c r="D53" s="68">
        <v>1</v>
      </c>
      <c r="E53" s="69" t="s">
        <v>132</v>
      </c>
      <c r="F53" s="70"/>
      <c r="G53" s="67"/>
      <c r="H53" s="71"/>
      <c r="I53" s="72"/>
      <c r="J53" s="72"/>
      <c r="K53" s="35" t="s">
        <v>65</v>
      </c>
      <c r="L53" s="80">
        <v>53</v>
      </c>
      <c r="M53" s="80"/>
      <c r="N53" s="74"/>
      <c r="O53" s="82" t="s">
        <v>249</v>
      </c>
      <c r="P53" s="82">
        <v>1</v>
      </c>
      <c r="Q53" s="82" t="s">
        <v>250</v>
      </c>
      <c r="R53" s="82"/>
      <c r="S53" s="82"/>
      <c r="T53" s="81" t="str">
        <f>REPLACE(INDEX(GroupVertices[Group],MATCH(Edges[[#This Row],[Vertex 1]],GroupVertices[Vertex],0)),1,1,"")</f>
        <v>1</v>
      </c>
      <c r="U53" s="81" t="str">
        <f>REPLACE(INDEX(GroupVertices[Group],MATCH(Edges[[#This Row],[Vertex 2]],GroupVertices[Vertex],0)),1,1,"")</f>
        <v>1</v>
      </c>
      <c r="V53" s="35"/>
      <c r="W53" s="35"/>
      <c r="X53" s="35"/>
      <c r="Y53" s="35"/>
      <c r="Z53" s="35"/>
      <c r="AA53" s="35"/>
      <c r="AB53" s="35"/>
      <c r="AC53" s="35"/>
      <c r="AD53" s="35"/>
    </row>
    <row r="54" spans="1:30" ht="15">
      <c r="A54" s="66" t="s">
        <v>216</v>
      </c>
      <c r="B54" s="66" t="s">
        <v>240</v>
      </c>
      <c r="C54" s="67"/>
      <c r="D54" s="68">
        <v>1</v>
      </c>
      <c r="E54" s="69" t="s">
        <v>132</v>
      </c>
      <c r="F54" s="70"/>
      <c r="G54" s="67"/>
      <c r="H54" s="71"/>
      <c r="I54" s="72"/>
      <c r="J54" s="72"/>
      <c r="K54" s="35" t="s">
        <v>65</v>
      </c>
      <c r="L54" s="80">
        <v>54</v>
      </c>
      <c r="M54" s="80"/>
      <c r="N54" s="74"/>
      <c r="O54" s="82" t="s">
        <v>249</v>
      </c>
      <c r="P54" s="82">
        <v>1</v>
      </c>
      <c r="Q54" s="82" t="s">
        <v>250</v>
      </c>
      <c r="R54" s="82"/>
      <c r="S54" s="82"/>
      <c r="T54" s="81" t="str">
        <f>REPLACE(INDEX(GroupVertices[Group],MATCH(Edges[[#This Row],[Vertex 1]],GroupVertices[Vertex],0)),1,1,"")</f>
        <v>2</v>
      </c>
      <c r="U54" s="81" t="str">
        <f>REPLACE(INDEX(GroupVertices[Group],MATCH(Edges[[#This Row],[Vertex 2]],GroupVertices[Vertex],0)),1,1,"")</f>
        <v>2</v>
      </c>
      <c r="V54" s="35"/>
      <c r="W54" s="35"/>
      <c r="X54" s="35"/>
      <c r="Y54" s="35"/>
      <c r="Z54" s="35"/>
      <c r="AA54" s="35"/>
      <c r="AB54" s="35"/>
      <c r="AC54" s="35"/>
      <c r="AD54" s="35"/>
    </row>
    <row r="55" spans="1:30" ht="15">
      <c r="A55" s="66" t="s">
        <v>203</v>
      </c>
      <c r="B55" s="66" t="s">
        <v>240</v>
      </c>
      <c r="C55" s="67"/>
      <c r="D55" s="68">
        <v>1</v>
      </c>
      <c r="E55" s="69" t="s">
        <v>132</v>
      </c>
      <c r="F55" s="70"/>
      <c r="G55" s="67"/>
      <c r="H55" s="71"/>
      <c r="I55" s="72"/>
      <c r="J55" s="72"/>
      <c r="K55" s="35" t="s">
        <v>65</v>
      </c>
      <c r="L55" s="80">
        <v>55</v>
      </c>
      <c r="M55" s="80"/>
      <c r="N55" s="74"/>
      <c r="O55" s="82" t="s">
        <v>249</v>
      </c>
      <c r="P55" s="82">
        <v>1</v>
      </c>
      <c r="Q55" s="82" t="s">
        <v>250</v>
      </c>
      <c r="R55" s="82"/>
      <c r="S55" s="82"/>
      <c r="T55" s="81" t="str">
        <f>REPLACE(INDEX(GroupVertices[Group],MATCH(Edges[[#This Row],[Vertex 1]],GroupVertices[Vertex],0)),1,1,"")</f>
        <v>1</v>
      </c>
      <c r="U55" s="81" t="str">
        <f>REPLACE(INDEX(GroupVertices[Group],MATCH(Edges[[#This Row],[Vertex 2]],GroupVertices[Vertex],0)),1,1,"")</f>
        <v>2</v>
      </c>
      <c r="V55" s="35"/>
      <c r="W55" s="35"/>
      <c r="X55" s="35"/>
      <c r="Y55" s="35"/>
      <c r="Z55" s="35"/>
      <c r="AA55" s="35"/>
      <c r="AB55" s="35"/>
      <c r="AC55" s="35"/>
      <c r="AD55" s="35"/>
    </row>
    <row r="56" spans="1:30" ht="15">
      <c r="A56" s="66" t="s">
        <v>203</v>
      </c>
      <c r="B56" s="66" t="s">
        <v>241</v>
      </c>
      <c r="C56" s="67"/>
      <c r="D56" s="68">
        <v>1</v>
      </c>
      <c r="E56" s="69" t="s">
        <v>132</v>
      </c>
      <c r="F56" s="70"/>
      <c r="G56" s="67"/>
      <c r="H56" s="71"/>
      <c r="I56" s="72"/>
      <c r="J56" s="72"/>
      <c r="K56" s="35" t="s">
        <v>65</v>
      </c>
      <c r="L56" s="80">
        <v>56</v>
      </c>
      <c r="M56" s="80"/>
      <c r="N56" s="74"/>
      <c r="O56" s="82" t="s">
        <v>249</v>
      </c>
      <c r="P56" s="82">
        <v>1</v>
      </c>
      <c r="Q56" s="82" t="s">
        <v>250</v>
      </c>
      <c r="R56" s="82"/>
      <c r="S56" s="82"/>
      <c r="T56" s="81" t="str">
        <f>REPLACE(INDEX(GroupVertices[Group],MATCH(Edges[[#This Row],[Vertex 1]],GroupVertices[Vertex],0)),1,1,"")</f>
        <v>1</v>
      </c>
      <c r="U56" s="81" t="str">
        <f>REPLACE(INDEX(GroupVertices[Group],MATCH(Edges[[#This Row],[Vertex 2]],GroupVertices[Vertex],0)),1,1,"")</f>
        <v>1</v>
      </c>
      <c r="V56" s="35"/>
      <c r="W56" s="35"/>
      <c r="X56" s="35"/>
      <c r="Y56" s="35"/>
      <c r="Z56" s="35"/>
      <c r="AA56" s="35"/>
      <c r="AB56" s="35"/>
      <c r="AC56" s="35"/>
      <c r="AD56" s="35"/>
    </row>
    <row r="57" spans="1:30" ht="15">
      <c r="A57" s="66" t="s">
        <v>208</v>
      </c>
      <c r="B57" s="66" t="s">
        <v>217</v>
      </c>
      <c r="C57" s="67"/>
      <c r="D57" s="68">
        <v>1</v>
      </c>
      <c r="E57" s="69" t="s">
        <v>132</v>
      </c>
      <c r="F57" s="70"/>
      <c r="G57" s="67"/>
      <c r="H57" s="71"/>
      <c r="I57" s="72"/>
      <c r="J57" s="72"/>
      <c r="K57" s="35" t="s">
        <v>65</v>
      </c>
      <c r="L57" s="80">
        <v>57</v>
      </c>
      <c r="M57" s="80"/>
      <c r="N57" s="74"/>
      <c r="O57" s="82" t="s">
        <v>249</v>
      </c>
      <c r="P57" s="82">
        <v>1</v>
      </c>
      <c r="Q57" s="82" t="s">
        <v>250</v>
      </c>
      <c r="R57" s="82"/>
      <c r="S57" s="82"/>
      <c r="T57" s="81" t="str">
        <f>REPLACE(INDEX(GroupVertices[Group],MATCH(Edges[[#This Row],[Vertex 1]],GroupVertices[Vertex],0)),1,1,"")</f>
        <v>2</v>
      </c>
      <c r="U57" s="81" t="str">
        <f>REPLACE(INDEX(GroupVertices[Group],MATCH(Edges[[#This Row],[Vertex 2]],GroupVertices[Vertex],0)),1,1,"")</f>
        <v>2</v>
      </c>
      <c r="V57" s="35"/>
      <c r="W57" s="35"/>
      <c r="X57" s="35"/>
      <c r="Y57" s="35"/>
      <c r="Z57" s="35"/>
      <c r="AA57" s="35"/>
      <c r="AB57" s="35"/>
      <c r="AC57" s="35"/>
      <c r="AD57" s="35"/>
    </row>
    <row r="58" spans="1:30" ht="15">
      <c r="A58" s="66" t="s">
        <v>217</v>
      </c>
      <c r="B58" s="66" t="s">
        <v>205</v>
      </c>
      <c r="C58" s="67"/>
      <c r="D58" s="68">
        <v>1</v>
      </c>
      <c r="E58" s="69" t="s">
        <v>132</v>
      </c>
      <c r="F58" s="70"/>
      <c r="G58" s="67"/>
      <c r="H58" s="71"/>
      <c r="I58" s="72"/>
      <c r="J58" s="72"/>
      <c r="K58" s="35" t="s">
        <v>66</v>
      </c>
      <c r="L58" s="80">
        <v>58</v>
      </c>
      <c r="M58" s="80"/>
      <c r="N58" s="74"/>
      <c r="O58" s="82" t="s">
        <v>249</v>
      </c>
      <c r="P58" s="82">
        <v>1</v>
      </c>
      <c r="Q58" s="82" t="s">
        <v>250</v>
      </c>
      <c r="R58" s="82"/>
      <c r="S58" s="82"/>
      <c r="T58" s="81" t="str">
        <f>REPLACE(INDEX(GroupVertices[Group],MATCH(Edges[[#This Row],[Vertex 1]],GroupVertices[Vertex],0)),1,1,"")</f>
        <v>2</v>
      </c>
      <c r="U58" s="81" t="str">
        <f>REPLACE(INDEX(GroupVertices[Group],MATCH(Edges[[#This Row],[Vertex 2]],GroupVertices[Vertex],0)),1,1,"")</f>
        <v>2</v>
      </c>
      <c r="V58" s="35"/>
      <c r="W58" s="35"/>
      <c r="X58" s="35"/>
      <c r="Y58" s="35"/>
      <c r="Z58" s="35"/>
      <c r="AA58" s="35"/>
      <c r="AB58" s="35"/>
      <c r="AC58" s="35"/>
      <c r="AD58" s="35"/>
    </row>
    <row r="59" spans="1:30" ht="15">
      <c r="A59" s="66" t="s">
        <v>217</v>
      </c>
      <c r="B59" s="66" t="s">
        <v>209</v>
      </c>
      <c r="C59" s="67"/>
      <c r="D59" s="68">
        <v>1</v>
      </c>
      <c r="E59" s="69" t="s">
        <v>132</v>
      </c>
      <c r="F59" s="70"/>
      <c r="G59" s="67"/>
      <c r="H59" s="71"/>
      <c r="I59" s="72"/>
      <c r="J59" s="72"/>
      <c r="K59" s="35" t="s">
        <v>65</v>
      </c>
      <c r="L59" s="80">
        <v>59</v>
      </c>
      <c r="M59" s="80"/>
      <c r="N59" s="74"/>
      <c r="O59" s="82" t="s">
        <v>249</v>
      </c>
      <c r="P59" s="82">
        <v>1</v>
      </c>
      <c r="Q59" s="82" t="s">
        <v>250</v>
      </c>
      <c r="R59" s="82"/>
      <c r="S59" s="82"/>
      <c r="T59" s="81" t="str">
        <f>REPLACE(INDEX(GroupVertices[Group],MATCH(Edges[[#This Row],[Vertex 1]],GroupVertices[Vertex],0)),1,1,"")</f>
        <v>2</v>
      </c>
      <c r="U59" s="81" t="str">
        <f>REPLACE(INDEX(GroupVertices[Group],MATCH(Edges[[#This Row],[Vertex 2]],GroupVertices[Vertex],0)),1,1,"")</f>
        <v>3</v>
      </c>
      <c r="V59" s="35"/>
      <c r="W59" s="35"/>
      <c r="X59" s="35"/>
      <c r="Y59" s="35"/>
      <c r="Z59" s="35"/>
      <c r="AA59" s="35"/>
      <c r="AB59" s="35"/>
      <c r="AC59" s="35"/>
      <c r="AD59" s="35"/>
    </row>
    <row r="60" spans="1:30" ht="15">
      <c r="A60" s="66" t="s">
        <v>203</v>
      </c>
      <c r="B60" s="66" t="s">
        <v>217</v>
      </c>
      <c r="C60" s="67"/>
      <c r="D60" s="68">
        <v>1</v>
      </c>
      <c r="E60" s="69" t="s">
        <v>132</v>
      </c>
      <c r="F60" s="70"/>
      <c r="G60" s="67"/>
      <c r="H60" s="71"/>
      <c r="I60" s="72"/>
      <c r="J60" s="72"/>
      <c r="K60" s="35" t="s">
        <v>65</v>
      </c>
      <c r="L60" s="80">
        <v>60</v>
      </c>
      <c r="M60" s="80"/>
      <c r="N60" s="74"/>
      <c r="O60" s="82" t="s">
        <v>249</v>
      </c>
      <c r="P60" s="82">
        <v>1</v>
      </c>
      <c r="Q60" s="82" t="s">
        <v>250</v>
      </c>
      <c r="R60" s="82"/>
      <c r="S60" s="82"/>
      <c r="T60" s="81" t="str">
        <f>REPLACE(INDEX(GroupVertices[Group],MATCH(Edges[[#This Row],[Vertex 1]],GroupVertices[Vertex],0)),1,1,"")</f>
        <v>1</v>
      </c>
      <c r="U60" s="81" t="str">
        <f>REPLACE(INDEX(GroupVertices[Group],MATCH(Edges[[#This Row],[Vertex 2]],GroupVertices[Vertex],0)),1,1,"")</f>
        <v>2</v>
      </c>
      <c r="V60" s="35"/>
      <c r="W60" s="35"/>
      <c r="X60" s="35"/>
      <c r="Y60" s="35"/>
      <c r="Z60" s="35"/>
      <c r="AA60" s="35"/>
      <c r="AB60" s="35"/>
      <c r="AC60" s="35"/>
      <c r="AD60" s="35"/>
    </row>
    <row r="61" spans="1:30" ht="15">
      <c r="A61" s="66" t="s">
        <v>205</v>
      </c>
      <c r="B61" s="66" t="s">
        <v>217</v>
      </c>
      <c r="C61" s="67"/>
      <c r="D61" s="68">
        <v>1</v>
      </c>
      <c r="E61" s="69" t="s">
        <v>132</v>
      </c>
      <c r="F61" s="70"/>
      <c r="G61" s="67"/>
      <c r="H61" s="71"/>
      <c r="I61" s="72"/>
      <c r="J61" s="72"/>
      <c r="K61" s="35" t="s">
        <v>66</v>
      </c>
      <c r="L61" s="80">
        <v>61</v>
      </c>
      <c r="M61" s="80"/>
      <c r="N61" s="74"/>
      <c r="O61" s="82" t="s">
        <v>249</v>
      </c>
      <c r="P61" s="82">
        <v>1</v>
      </c>
      <c r="Q61" s="82" t="s">
        <v>250</v>
      </c>
      <c r="R61" s="82"/>
      <c r="S61" s="82"/>
      <c r="T61" s="81" t="str">
        <f>REPLACE(INDEX(GroupVertices[Group],MATCH(Edges[[#This Row],[Vertex 1]],GroupVertices[Vertex],0)),1,1,"")</f>
        <v>2</v>
      </c>
      <c r="U61" s="81" t="str">
        <f>REPLACE(INDEX(GroupVertices[Group],MATCH(Edges[[#This Row],[Vertex 2]],GroupVertices[Vertex],0)),1,1,"")</f>
        <v>2</v>
      </c>
      <c r="V61" s="35"/>
      <c r="W61" s="35"/>
      <c r="X61" s="35"/>
      <c r="Y61" s="35"/>
      <c r="Z61" s="35"/>
      <c r="AA61" s="35"/>
      <c r="AB61" s="35"/>
      <c r="AC61" s="35"/>
      <c r="AD61" s="35"/>
    </row>
    <row r="62" spans="1:30" ht="15">
      <c r="A62" s="66" t="s">
        <v>216</v>
      </c>
      <c r="B62" s="66" t="s">
        <v>217</v>
      </c>
      <c r="C62" s="67"/>
      <c r="D62" s="68">
        <v>1</v>
      </c>
      <c r="E62" s="69" t="s">
        <v>132</v>
      </c>
      <c r="F62" s="70"/>
      <c r="G62" s="67"/>
      <c r="H62" s="71"/>
      <c r="I62" s="72"/>
      <c r="J62" s="72"/>
      <c r="K62" s="35" t="s">
        <v>65</v>
      </c>
      <c r="L62" s="80">
        <v>62</v>
      </c>
      <c r="M62" s="80"/>
      <c r="N62" s="74"/>
      <c r="O62" s="82" t="s">
        <v>249</v>
      </c>
      <c r="P62" s="82">
        <v>1</v>
      </c>
      <c r="Q62" s="82" t="s">
        <v>250</v>
      </c>
      <c r="R62" s="82"/>
      <c r="S62" s="82"/>
      <c r="T62" s="81" t="str">
        <f>REPLACE(INDEX(GroupVertices[Group],MATCH(Edges[[#This Row],[Vertex 1]],GroupVertices[Vertex],0)),1,1,"")</f>
        <v>2</v>
      </c>
      <c r="U62" s="81" t="str">
        <f>REPLACE(INDEX(GroupVertices[Group],MATCH(Edges[[#This Row],[Vertex 2]],GroupVertices[Vertex],0)),1,1,"")</f>
        <v>2</v>
      </c>
      <c r="V62" s="35"/>
      <c r="W62" s="35"/>
      <c r="X62" s="35"/>
      <c r="Y62" s="35"/>
      <c r="Z62" s="35"/>
      <c r="AA62" s="35"/>
      <c r="AB62" s="35"/>
      <c r="AC62" s="35"/>
      <c r="AD62" s="35"/>
    </row>
    <row r="63" spans="1:30" ht="15">
      <c r="A63" s="66" t="s">
        <v>218</v>
      </c>
      <c r="B63" s="66" t="s">
        <v>217</v>
      </c>
      <c r="C63" s="67"/>
      <c r="D63" s="68">
        <v>1</v>
      </c>
      <c r="E63" s="69" t="s">
        <v>132</v>
      </c>
      <c r="F63" s="70"/>
      <c r="G63" s="67"/>
      <c r="H63" s="71"/>
      <c r="I63" s="72"/>
      <c r="J63" s="72"/>
      <c r="K63" s="35" t="s">
        <v>65</v>
      </c>
      <c r="L63" s="80">
        <v>63</v>
      </c>
      <c r="M63" s="80"/>
      <c r="N63" s="74"/>
      <c r="O63" s="82" t="s">
        <v>249</v>
      </c>
      <c r="P63" s="82">
        <v>1</v>
      </c>
      <c r="Q63" s="82" t="s">
        <v>250</v>
      </c>
      <c r="R63" s="82"/>
      <c r="S63" s="82"/>
      <c r="T63" s="81" t="str">
        <f>REPLACE(INDEX(GroupVertices[Group],MATCH(Edges[[#This Row],[Vertex 1]],GroupVertices[Vertex],0)),1,1,"")</f>
        <v>1</v>
      </c>
      <c r="U63" s="81" t="str">
        <f>REPLACE(INDEX(GroupVertices[Group],MATCH(Edges[[#This Row],[Vertex 2]],GroupVertices[Vertex],0)),1,1,"")</f>
        <v>2</v>
      </c>
      <c r="V63" s="35"/>
      <c r="W63" s="35"/>
      <c r="X63" s="35"/>
      <c r="Y63" s="35"/>
      <c r="Z63" s="35"/>
      <c r="AA63" s="35"/>
      <c r="AB63" s="35"/>
      <c r="AC63" s="35"/>
      <c r="AD63" s="35"/>
    </row>
    <row r="64" spans="1:30" ht="15">
      <c r="A64" s="66" t="s">
        <v>203</v>
      </c>
      <c r="B64" s="66" t="s">
        <v>242</v>
      </c>
      <c r="C64" s="67"/>
      <c r="D64" s="68">
        <v>1</v>
      </c>
      <c r="E64" s="69" t="s">
        <v>132</v>
      </c>
      <c r="F64" s="70"/>
      <c r="G64" s="67"/>
      <c r="H64" s="71"/>
      <c r="I64" s="72"/>
      <c r="J64" s="72"/>
      <c r="K64" s="35" t="s">
        <v>65</v>
      </c>
      <c r="L64" s="80">
        <v>64</v>
      </c>
      <c r="M64" s="80"/>
      <c r="N64" s="74"/>
      <c r="O64" s="82" t="s">
        <v>249</v>
      </c>
      <c r="P64" s="82">
        <v>1</v>
      </c>
      <c r="Q64" s="82" t="s">
        <v>250</v>
      </c>
      <c r="R64" s="82"/>
      <c r="S64" s="82"/>
      <c r="T64" s="81" t="str">
        <f>REPLACE(INDEX(GroupVertices[Group],MATCH(Edges[[#This Row],[Vertex 1]],GroupVertices[Vertex],0)),1,1,"")</f>
        <v>1</v>
      </c>
      <c r="U64" s="81" t="str">
        <f>REPLACE(INDEX(GroupVertices[Group],MATCH(Edges[[#This Row],[Vertex 2]],GroupVertices[Vertex],0)),1,1,"")</f>
        <v>1</v>
      </c>
      <c r="V64" s="35"/>
      <c r="W64" s="35"/>
      <c r="X64" s="35"/>
      <c r="Y64" s="35"/>
      <c r="Z64" s="35"/>
      <c r="AA64" s="35"/>
      <c r="AB64" s="35"/>
      <c r="AC64" s="35"/>
      <c r="AD64" s="35"/>
    </row>
    <row r="65" spans="1:30" ht="15">
      <c r="A65" s="66" t="s">
        <v>218</v>
      </c>
      <c r="B65" s="66" t="s">
        <v>242</v>
      </c>
      <c r="C65" s="67"/>
      <c r="D65" s="68">
        <v>1</v>
      </c>
      <c r="E65" s="69" t="s">
        <v>132</v>
      </c>
      <c r="F65" s="70"/>
      <c r="G65" s="67"/>
      <c r="H65" s="71"/>
      <c r="I65" s="72"/>
      <c r="J65" s="72"/>
      <c r="K65" s="35" t="s">
        <v>65</v>
      </c>
      <c r="L65" s="80">
        <v>65</v>
      </c>
      <c r="M65" s="80"/>
      <c r="N65" s="74"/>
      <c r="O65" s="82" t="s">
        <v>249</v>
      </c>
      <c r="P65" s="82">
        <v>1</v>
      </c>
      <c r="Q65" s="82" t="s">
        <v>250</v>
      </c>
      <c r="R65" s="82"/>
      <c r="S65" s="82"/>
      <c r="T65" s="81" t="str">
        <f>REPLACE(INDEX(GroupVertices[Group],MATCH(Edges[[#This Row],[Vertex 1]],GroupVertices[Vertex],0)),1,1,"")</f>
        <v>1</v>
      </c>
      <c r="U65" s="81" t="str">
        <f>REPLACE(INDEX(GroupVertices[Group],MATCH(Edges[[#This Row],[Vertex 2]],GroupVertices[Vertex],0)),1,1,"")</f>
        <v>1</v>
      </c>
      <c r="V65" s="35"/>
      <c r="W65" s="35"/>
      <c r="X65" s="35"/>
      <c r="Y65" s="35"/>
      <c r="Z65" s="35"/>
      <c r="AA65" s="35"/>
      <c r="AB65" s="35"/>
      <c r="AC65" s="35"/>
      <c r="AD65" s="35"/>
    </row>
    <row r="66" spans="1:30" ht="15">
      <c r="A66" s="66" t="s">
        <v>218</v>
      </c>
      <c r="B66" s="66" t="s">
        <v>208</v>
      </c>
      <c r="C66" s="67"/>
      <c r="D66" s="68">
        <v>1</v>
      </c>
      <c r="E66" s="69" t="s">
        <v>132</v>
      </c>
      <c r="F66" s="70"/>
      <c r="G66" s="67"/>
      <c r="H66" s="71"/>
      <c r="I66" s="72"/>
      <c r="J66" s="72"/>
      <c r="K66" s="35" t="s">
        <v>65</v>
      </c>
      <c r="L66" s="80">
        <v>66</v>
      </c>
      <c r="M66" s="80"/>
      <c r="N66" s="74"/>
      <c r="O66" s="82" t="s">
        <v>249</v>
      </c>
      <c r="P66" s="82">
        <v>1</v>
      </c>
      <c r="Q66" s="82" t="s">
        <v>250</v>
      </c>
      <c r="R66" s="82"/>
      <c r="S66" s="82"/>
      <c r="T66" s="81" t="str">
        <f>REPLACE(INDEX(GroupVertices[Group],MATCH(Edges[[#This Row],[Vertex 1]],GroupVertices[Vertex],0)),1,1,"")</f>
        <v>1</v>
      </c>
      <c r="U66" s="81" t="str">
        <f>REPLACE(INDEX(GroupVertices[Group],MATCH(Edges[[#This Row],[Vertex 2]],GroupVertices[Vertex],0)),1,1,"")</f>
        <v>2</v>
      </c>
      <c r="V66" s="35"/>
      <c r="W66" s="35"/>
      <c r="X66" s="35"/>
      <c r="Y66" s="35"/>
      <c r="Z66" s="35"/>
      <c r="AA66" s="35"/>
      <c r="AB66" s="35"/>
      <c r="AC66" s="35"/>
      <c r="AD66" s="35"/>
    </row>
    <row r="67" spans="1:30" ht="15">
      <c r="A67" s="66" t="s">
        <v>218</v>
      </c>
      <c r="B67" s="66" t="s">
        <v>219</v>
      </c>
      <c r="C67" s="67"/>
      <c r="D67" s="68">
        <v>1</v>
      </c>
      <c r="E67" s="69" t="s">
        <v>132</v>
      </c>
      <c r="F67" s="70"/>
      <c r="G67" s="67"/>
      <c r="H67" s="71"/>
      <c r="I67" s="72"/>
      <c r="J67" s="72"/>
      <c r="K67" s="35" t="s">
        <v>65</v>
      </c>
      <c r="L67" s="80">
        <v>67</v>
      </c>
      <c r="M67" s="80"/>
      <c r="N67" s="74"/>
      <c r="O67" s="82" t="s">
        <v>249</v>
      </c>
      <c r="P67" s="82">
        <v>1</v>
      </c>
      <c r="Q67" s="82" t="s">
        <v>250</v>
      </c>
      <c r="R67" s="82"/>
      <c r="S67" s="82"/>
      <c r="T67" s="81" t="str">
        <f>REPLACE(INDEX(GroupVertices[Group],MATCH(Edges[[#This Row],[Vertex 1]],GroupVertices[Vertex],0)),1,1,"")</f>
        <v>1</v>
      </c>
      <c r="U67" s="81" t="str">
        <f>REPLACE(INDEX(GroupVertices[Group],MATCH(Edges[[#This Row],[Vertex 2]],GroupVertices[Vertex],0)),1,1,"")</f>
        <v>1</v>
      </c>
      <c r="V67" s="35"/>
      <c r="W67" s="35"/>
      <c r="X67" s="35"/>
      <c r="Y67" s="35"/>
      <c r="Z67" s="35"/>
      <c r="AA67" s="35"/>
      <c r="AB67" s="35"/>
      <c r="AC67" s="35"/>
      <c r="AD67" s="35"/>
    </row>
    <row r="68" spans="1:30" ht="15">
      <c r="A68" s="66" t="s">
        <v>203</v>
      </c>
      <c r="B68" s="66" t="s">
        <v>218</v>
      </c>
      <c r="C68" s="67"/>
      <c r="D68" s="68">
        <v>1</v>
      </c>
      <c r="E68" s="69" t="s">
        <v>132</v>
      </c>
      <c r="F68" s="70"/>
      <c r="G68" s="67"/>
      <c r="H68" s="71"/>
      <c r="I68" s="72"/>
      <c r="J68" s="72"/>
      <c r="K68" s="35" t="s">
        <v>65</v>
      </c>
      <c r="L68" s="80">
        <v>68</v>
      </c>
      <c r="M68" s="80"/>
      <c r="N68" s="74"/>
      <c r="O68" s="82" t="s">
        <v>249</v>
      </c>
      <c r="P68" s="82">
        <v>1</v>
      </c>
      <c r="Q68" s="82" t="s">
        <v>250</v>
      </c>
      <c r="R68" s="82"/>
      <c r="S68" s="82"/>
      <c r="T68" s="81" t="str">
        <f>REPLACE(INDEX(GroupVertices[Group],MATCH(Edges[[#This Row],[Vertex 1]],GroupVertices[Vertex],0)),1,1,"")</f>
        <v>1</v>
      </c>
      <c r="U68" s="81" t="str">
        <f>REPLACE(INDEX(GroupVertices[Group],MATCH(Edges[[#This Row],[Vertex 2]],GroupVertices[Vertex],0)),1,1,"")</f>
        <v>1</v>
      </c>
      <c r="V68" s="35"/>
      <c r="W68" s="35"/>
      <c r="X68" s="35"/>
      <c r="Y68" s="35"/>
      <c r="Z68" s="35"/>
      <c r="AA68" s="35"/>
      <c r="AB68" s="35"/>
      <c r="AC68" s="35"/>
      <c r="AD68" s="35"/>
    </row>
    <row r="69" spans="1:30" ht="15">
      <c r="A69" s="66" t="s">
        <v>219</v>
      </c>
      <c r="B69" s="66" t="s">
        <v>228</v>
      </c>
      <c r="C69" s="67"/>
      <c r="D69" s="68">
        <v>1</v>
      </c>
      <c r="E69" s="69" t="s">
        <v>132</v>
      </c>
      <c r="F69" s="70"/>
      <c r="G69" s="67"/>
      <c r="H69" s="71"/>
      <c r="I69" s="72"/>
      <c r="J69" s="72"/>
      <c r="K69" s="35" t="s">
        <v>65</v>
      </c>
      <c r="L69" s="80">
        <v>69</v>
      </c>
      <c r="M69" s="80"/>
      <c r="N69" s="74"/>
      <c r="O69" s="82" t="s">
        <v>249</v>
      </c>
      <c r="P69" s="82">
        <v>1</v>
      </c>
      <c r="Q69" s="82" t="s">
        <v>250</v>
      </c>
      <c r="R69" s="82"/>
      <c r="S69" s="82"/>
      <c r="T69" s="81" t="str">
        <f>REPLACE(INDEX(GroupVertices[Group],MATCH(Edges[[#This Row],[Vertex 1]],GroupVertices[Vertex],0)),1,1,"")</f>
        <v>1</v>
      </c>
      <c r="U69" s="81" t="str">
        <f>REPLACE(INDEX(GroupVertices[Group],MATCH(Edges[[#This Row],[Vertex 2]],GroupVertices[Vertex],0)),1,1,"")</f>
        <v>3</v>
      </c>
      <c r="V69" s="35"/>
      <c r="W69" s="35"/>
      <c r="X69" s="35"/>
      <c r="Y69" s="35"/>
      <c r="Z69" s="35"/>
      <c r="AA69" s="35"/>
      <c r="AB69" s="35"/>
      <c r="AC69" s="35"/>
      <c r="AD69" s="35"/>
    </row>
    <row r="70" spans="1:30" ht="15">
      <c r="A70" s="66" t="s">
        <v>203</v>
      </c>
      <c r="B70" s="66" t="s">
        <v>219</v>
      </c>
      <c r="C70" s="67"/>
      <c r="D70" s="68">
        <v>1</v>
      </c>
      <c r="E70" s="69" t="s">
        <v>132</v>
      </c>
      <c r="F70" s="70"/>
      <c r="G70" s="67"/>
      <c r="H70" s="71"/>
      <c r="I70" s="72"/>
      <c r="J70" s="72"/>
      <c r="K70" s="35" t="s">
        <v>65</v>
      </c>
      <c r="L70" s="80">
        <v>70</v>
      </c>
      <c r="M70" s="80"/>
      <c r="N70" s="74"/>
      <c r="O70" s="82" t="s">
        <v>249</v>
      </c>
      <c r="P70" s="82">
        <v>1</v>
      </c>
      <c r="Q70" s="82" t="s">
        <v>250</v>
      </c>
      <c r="R70" s="82"/>
      <c r="S70" s="82"/>
      <c r="T70" s="81" t="str">
        <f>REPLACE(INDEX(GroupVertices[Group],MATCH(Edges[[#This Row],[Vertex 1]],GroupVertices[Vertex],0)),1,1,"")</f>
        <v>1</v>
      </c>
      <c r="U70" s="81" t="str">
        <f>REPLACE(INDEX(GroupVertices[Group],MATCH(Edges[[#This Row],[Vertex 2]],GroupVertices[Vertex],0)),1,1,"")</f>
        <v>1</v>
      </c>
      <c r="V70" s="35"/>
      <c r="W70" s="35"/>
      <c r="X70" s="35"/>
      <c r="Y70" s="35"/>
      <c r="Z70" s="35"/>
      <c r="AA70" s="35"/>
      <c r="AB70" s="35"/>
      <c r="AC70" s="35"/>
      <c r="AD70" s="35"/>
    </row>
    <row r="71" spans="1:30" ht="15">
      <c r="A71" s="66" t="s">
        <v>220</v>
      </c>
      <c r="B71" s="66" t="s">
        <v>219</v>
      </c>
      <c r="C71" s="67"/>
      <c r="D71" s="68">
        <v>1</v>
      </c>
      <c r="E71" s="69" t="s">
        <v>132</v>
      </c>
      <c r="F71" s="70"/>
      <c r="G71" s="67"/>
      <c r="H71" s="71"/>
      <c r="I71" s="72"/>
      <c r="J71" s="72"/>
      <c r="K71" s="35" t="s">
        <v>65</v>
      </c>
      <c r="L71" s="80">
        <v>71</v>
      </c>
      <c r="M71" s="80"/>
      <c r="N71" s="74"/>
      <c r="O71" s="82" t="s">
        <v>249</v>
      </c>
      <c r="P71" s="82">
        <v>1</v>
      </c>
      <c r="Q71" s="82" t="s">
        <v>250</v>
      </c>
      <c r="R71" s="82"/>
      <c r="S71" s="82"/>
      <c r="T71" s="81" t="str">
        <f>REPLACE(INDEX(GroupVertices[Group],MATCH(Edges[[#This Row],[Vertex 1]],GroupVertices[Vertex],0)),1,1,"")</f>
        <v>1</v>
      </c>
      <c r="U71" s="81" t="str">
        <f>REPLACE(INDEX(GroupVertices[Group],MATCH(Edges[[#This Row],[Vertex 2]],GroupVertices[Vertex],0)),1,1,"")</f>
        <v>1</v>
      </c>
      <c r="V71" s="35"/>
      <c r="W71" s="35"/>
      <c r="X71" s="35"/>
      <c r="Y71" s="35"/>
      <c r="Z71" s="35"/>
      <c r="AA71" s="35"/>
      <c r="AB71" s="35"/>
      <c r="AC71" s="35"/>
      <c r="AD71" s="35"/>
    </row>
    <row r="72" spans="1:30" ht="15">
      <c r="A72" s="66" t="s">
        <v>220</v>
      </c>
      <c r="B72" s="66" t="s">
        <v>243</v>
      </c>
      <c r="C72" s="67"/>
      <c r="D72" s="68">
        <v>1</v>
      </c>
      <c r="E72" s="69" t="s">
        <v>132</v>
      </c>
      <c r="F72" s="70"/>
      <c r="G72" s="67"/>
      <c r="H72" s="71"/>
      <c r="I72" s="72"/>
      <c r="J72" s="72"/>
      <c r="K72" s="35" t="s">
        <v>65</v>
      </c>
      <c r="L72" s="80">
        <v>72</v>
      </c>
      <c r="M72" s="80"/>
      <c r="N72" s="74"/>
      <c r="O72" s="82" t="s">
        <v>249</v>
      </c>
      <c r="P72" s="82">
        <v>1</v>
      </c>
      <c r="Q72" s="82" t="s">
        <v>250</v>
      </c>
      <c r="R72" s="82"/>
      <c r="S72" s="82"/>
      <c r="T72" s="81" t="str">
        <f>REPLACE(INDEX(GroupVertices[Group],MATCH(Edges[[#This Row],[Vertex 1]],GroupVertices[Vertex],0)),1,1,"")</f>
        <v>1</v>
      </c>
      <c r="U72" s="81" t="str">
        <f>REPLACE(INDEX(GroupVertices[Group],MATCH(Edges[[#This Row],[Vertex 2]],GroupVertices[Vertex],0)),1,1,"")</f>
        <v>1</v>
      </c>
      <c r="V72" s="35"/>
      <c r="W72" s="35"/>
      <c r="X72" s="35"/>
      <c r="Y72" s="35"/>
      <c r="Z72" s="35"/>
      <c r="AA72" s="35"/>
      <c r="AB72" s="35"/>
      <c r="AC72" s="35"/>
      <c r="AD72" s="35"/>
    </row>
    <row r="73" spans="1:30" ht="15">
      <c r="A73" s="66" t="s">
        <v>203</v>
      </c>
      <c r="B73" s="66" t="s">
        <v>220</v>
      </c>
      <c r="C73" s="67"/>
      <c r="D73" s="68">
        <v>1</v>
      </c>
      <c r="E73" s="69" t="s">
        <v>132</v>
      </c>
      <c r="F73" s="70"/>
      <c r="G73" s="67"/>
      <c r="H73" s="71"/>
      <c r="I73" s="72"/>
      <c r="J73" s="72"/>
      <c r="K73" s="35" t="s">
        <v>65</v>
      </c>
      <c r="L73" s="80">
        <v>73</v>
      </c>
      <c r="M73" s="80"/>
      <c r="N73" s="74"/>
      <c r="O73" s="82" t="s">
        <v>249</v>
      </c>
      <c r="P73" s="82">
        <v>1</v>
      </c>
      <c r="Q73" s="82" t="s">
        <v>250</v>
      </c>
      <c r="R73" s="82"/>
      <c r="S73" s="82"/>
      <c r="T73" s="81" t="str">
        <f>REPLACE(INDEX(GroupVertices[Group],MATCH(Edges[[#This Row],[Vertex 1]],GroupVertices[Vertex],0)),1,1,"")</f>
        <v>1</v>
      </c>
      <c r="U73" s="81" t="str">
        <f>REPLACE(INDEX(GroupVertices[Group],MATCH(Edges[[#This Row],[Vertex 2]],GroupVertices[Vertex],0)),1,1,"")</f>
        <v>1</v>
      </c>
      <c r="V73" s="35"/>
      <c r="W73" s="35"/>
      <c r="X73" s="35"/>
      <c r="Y73" s="35"/>
      <c r="Z73" s="35"/>
      <c r="AA73" s="35"/>
      <c r="AB73" s="35"/>
      <c r="AC73" s="35"/>
      <c r="AD73" s="35"/>
    </row>
    <row r="74" spans="1:30" ht="15">
      <c r="A74" s="66" t="s">
        <v>203</v>
      </c>
      <c r="B74" s="66" t="s">
        <v>244</v>
      </c>
      <c r="C74" s="67"/>
      <c r="D74" s="68">
        <v>1</v>
      </c>
      <c r="E74" s="69" t="s">
        <v>132</v>
      </c>
      <c r="F74" s="70"/>
      <c r="G74" s="67"/>
      <c r="H74" s="71"/>
      <c r="I74" s="72"/>
      <c r="J74" s="72"/>
      <c r="K74" s="35" t="s">
        <v>65</v>
      </c>
      <c r="L74" s="80">
        <v>74</v>
      </c>
      <c r="M74" s="80"/>
      <c r="N74" s="74"/>
      <c r="O74" s="82" t="s">
        <v>249</v>
      </c>
      <c r="P74" s="82">
        <v>1</v>
      </c>
      <c r="Q74" s="82" t="s">
        <v>250</v>
      </c>
      <c r="R74" s="82"/>
      <c r="S74" s="82"/>
      <c r="T74" s="81" t="str">
        <f>REPLACE(INDEX(GroupVertices[Group],MATCH(Edges[[#This Row],[Vertex 1]],GroupVertices[Vertex],0)),1,1,"")</f>
        <v>1</v>
      </c>
      <c r="U74" s="81" t="str">
        <f>REPLACE(INDEX(GroupVertices[Group],MATCH(Edges[[#This Row],[Vertex 2]],GroupVertices[Vertex],0)),1,1,"")</f>
        <v>1</v>
      </c>
      <c r="V74" s="35"/>
      <c r="W74" s="35"/>
      <c r="X74" s="35"/>
      <c r="Y74" s="35"/>
      <c r="Z74" s="35"/>
      <c r="AA74" s="35"/>
      <c r="AB74" s="35"/>
      <c r="AC74" s="35"/>
      <c r="AD74" s="35"/>
    </row>
    <row r="75" spans="1:30" ht="15">
      <c r="A75" s="66" t="s">
        <v>208</v>
      </c>
      <c r="B75" s="66" t="s">
        <v>207</v>
      </c>
      <c r="C75" s="67"/>
      <c r="D75" s="68">
        <v>1</v>
      </c>
      <c r="E75" s="69" t="s">
        <v>132</v>
      </c>
      <c r="F75" s="70"/>
      <c r="G75" s="67"/>
      <c r="H75" s="71"/>
      <c r="I75" s="72"/>
      <c r="J75" s="72"/>
      <c r="K75" s="35" t="s">
        <v>65</v>
      </c>
      <c r="L75" s="80">
        <v>75</v>
      </c>
      <c r="M75" s="80"/>
      <c r="N75" s="74"/>
      <c r="O75" s="82" t="s">
        <v>249</v>
      </c>
      <c r="P75" s="82">
        <v>1</v>
      </c>
      <c r="Q75" s="82" t="s">
        <v>250</v>
      </c>
      <c r="R75" s="82"/>
      <c r="S75" s="82"/>
      <c r="T75" s="81" t="str">
        <f>REPLACE(INDEX(GroupVertices[Group],MATCH(Edges[[#This Row],[Vertex 1]],GroupVertices[Vertex],0)),1,1,"")</f>
        <v>2</v>
      </c>
      <c r="U75" s="81" t="str">
        <f>REPLACE(INDEX(GroupVertices[Group],MATCH(Edges[[#This Row],[Vertex 2]],GroupVertices[Vertex],0)),1,1,"")</f>
        <v>2</v>
      </c>
      <c r="V75" s="35"/>
      <c r="W75" s="35"/>
      <c r="X75" s="35"/>
      <c r="Y75" s="35"/>
      <c r="Z75" s="35"/>
      <c r="AA75" s="35"/>
      <c r="AB75" s="35"/>
      <c r="AC75" s="35"/>
      <c r="AD75" s="35"/>
    </row>
    <row r="76" spans="1:30" ht="15">
      <c r="A76" s="66" t="s">
        <v>203</v>
      </c>
      <c r="B76" s="66" t="s">
        <v>208</v>
      </c>
      <c r="C76" s="67"/>
      <c r="D76" s="68">
        <v>1</v>
      </c>
      <c r="E76" s="69" t="s">
        <v>132</v>
      </c>
      <c r="F76" s="70"/>
      <c r="G76" s="67"/>
      <c r="H76" s="71"/>
      <c r="I76" s="72"/>
      <c r="J76" s="72"/>
      <c r="K76" s="35" t="s">
        <v>65</v>
      </c>
      <c r="L76" s="80">
        <v>76</v>
      </c>
      <c r="M76" s="80"/>
      <c r="N76" s="74"/>
      <c r="O76" s="82" t="s">
        <v>249</v>
      </c>
      <c r="P76" s="82">
        <v>1</v>
      </c>
      <c r="Q76" s="82" t="s">
        <v>250</v>
      </c>
      <c r="R76" s="82"/>
      <c r="S76" s="82"/>
      <c r="T76" s="81" t="str">
        <f>REPLACE(INDEX(GroupVertices[Group],MATCH(Edges[[#This Row],[Vertex 1]],GroupVertices[Vertex],0)),1,1,"")</f>
        <v>1</v>
      </c>
      <c r="U76" s="81" t="str">
        <f>REPLACE(INDEX(GroupVertices[Group],MATCH(Edges[[#This Row],[Vertex 2]],GroupVertices[Vertex],0)),1,1,"")</f>
        <v>2</v>
      </c>
      <c r="V76" s="35"/>
      <c r="W76" s="35"/>
      <c r="X76" s="35"/>
      <c r="Y76" s="35"/>
      <c r="Z76" s="35"/>
      <c r="AA76" s="35"/>
      <c r="AB76" s="35"/>
      <c r="AC76" s="35"/>
      <c r="AD76" s="35"/>
    </row>
    <row r="77" spans="1:30" ht="15">
      <c r="A77" s="66" t="s">
        <v>205</v>
      </c>
      <c r="B77" s="66" t="s">
        <v>208</v>
      </c>
      <c r="C77" s="67"/>
      <c r="D77" s="68">
        <v>1</v>
      </c>
      <c r="E77" s="69" t="s">
        <v>132</v>
      </c>
      <c r="F77" s="70"/>
      <c r="G77" s="67"/>
      <c r="H77" s="71"/>
      <c r="I77" s="72"/>
      <c r="J77" s="72"/>
      <c r="K77" s="35" t="s">
        <v>65</v>
      </c>
      <c r="L77" s="80">
        <v>77</v>
      </c>
      <c r="M77" s="80"/>
      <c r="N77" s="74"/>
      <c r="O77" s="82" t="s">
        <v>249</v>
      </c>
      <c r="P77" s="82">
        <v>1</v>
      </c>
      <c r="Q77" s="82" t="s">
        <v>250</v>
      </c>
      <c r="R77" s="82"/>
      <c r="S77" s="82"/>
      <c r="T77" s="81" t="str">
        <f>REPLACE(INDEX(GroupVertices[Group],MATCH(Edges[[#This Row],[Vertex 1]],GroupVertices[Vertex],0)),1,1,"")</f>
        <v>2</v>
      </c>
      <c r="U77" s="81" t="str">
        <f>REPLACE(INDEX(GroupVertices[Group],MATCH(Edges[[#This Row],[Vertex 2]],GroupVertices[Vertex],0)),1,1,"")</f>
        <v>2</v>
      </c>
      <c r="V77" s="35"/>
      <c r="W77" s="35"/>
      <c r="X77" s="35"/>
      <c r="Y77" s="35"/>
      <c r="Z77" s="35"/>
      <c r="AA77" s="35"/>
      <c r="AB77" s="35"/>
      <c r="AC77" s="35"/>
      <c r="AD77" s="35"/>
    </row>
    <row r="78" spans="1:30" ht="15">
      <c r="A78" s="66" t="s">
        <v>221</v>
      </c>
      <c r="B78" s="66" t="s">
        <v>208</v>
      </c>
      <c r="C78" s="67"/>
      <c r="D78" s="68">
        <v>1</v>
      </c>
      <c r="E78" s="69" t="s">
        <v>132</v>
      </c>
      <c r="F78" s="70"/>
      <c r="G78" s="67"/>
      <c r="H78" s="71"/>
      <c r="I78" s="72"/>
      <c r="J78" s="72"/>
      <c r="K78" s="35" t="s">
        <v>65</v>
      </c>
      <c r="L78" s="80">
        <v>78</v>
      </c>
      <c r="M78" s="80"/>
      <c r="N78" s="74"/>
      <c r="O78" s="82" t="s">
        <v>249</v>
      </c>
      <c r="P78" s="82">
        <v>1</v>
      </c>
      <c r="Q78" s="82" t="s">
        <v>250</v>
      </c>
      <c r="R78" s="82"/>
      <c r="S78" s="82"/>
      <c r="T78" s="81" t="str">
        <f>REPLACE(INDEX(GroupVertices[Group],MATCH(Edges[[#This Row],[Vertex 1]],GroupVertices[Vertex],0)),1,1,"")</f>
        <v>2</v>
      </c>
      <c r="U78" s="81" t="str">
        <f>REPLACE(INDEX(GroupVertices[Group],MATCH(Edges[[#This Row],[Vertex 2]],GroupVertices[Vertex],0)),1,1,"")</f>
        <v>2</v>
      </c>
      <c r="V78" s="35"/>
      <c r="W78" s="35"/>
      <c r="X78" s="35"/>
      <c r="Y78" s="35"/>
      <c r="Z78" s="35"/>
      <c r="AA78" s="35"/>
      <c r="AB78" s="35"/>
      <c r="AC78" s="35"/>
      <c r="AD78" s="35"/>
    </row>
    <row r="79" spans="1:30" ht="15">
      <c r="A79" s="66" t="s">
        <v>203</v>
      </c>
      <c r="B79" s="66" t="s">
        <v>221</v>
      </c>
      <c r="C79" s="67"/>
      <c r="D79" s="68">
        <v>1</v>
      </c>
      <c r="E79" s="69" t="s">
        <v>132</v>
      </c>
      <c r="F79" s="70"/>
      <c r="G79" s="67"/>
      <c r="H79" s="71"/>
      <c r="I79" s="72"/>
      <c r="J79" s="72"/>
      <c r="K79" s="35" t="s">
        <v>65</v>
      </c>
      <c r="L79" s="80">
        <v>79</v>
      </c>
      <c r="M79" s="80"/>
      <c r="N79" s="74"/>
      <c r="O79" s="82" t="s">
        <v>249</v>
      </c>
      <c r="P79" s="82">
        <v>1</v>
      </c>
      <c r="Q79" s="82" t="s">
        <v>250</v>
      </c>
      <c r="R79" s="82"/>
      <c r="S79" s="82"/>
      <c r="T79" s="81" t="str">
        <f>REPLACE(INDEX(GroupVertices[Group],MATCH(Edges[[#This Row],[Vertex 1]],GroupVertices[Vertex],0)),1,1,"")</f>
        <v>1</v>
      </c>
      <c r="U79" s="81" t="str">
        <f>REPLACE(INDEX(GroupVertices[Group],MATCH(Edges[[#This Row],[Vertex 2]],GroupVertices[Vertex],0)),1,1,"")</f>
        <v>2</v>
      </c>
      <c r="V79" s="35"/>
      <c r="W79" s="35"/>
      <c r="X79" s="35"/>
      <c r="Y79" s="35"/>
      <c r="Z79" s="35"/>
      <c r="AA79" s="35"/>
      <c r="AB79" s="35"/>
      <c r="AC79" s="35"/>
      <c r="AD79" s="35"/>
    </row>
    <row r="80" spans="1:30" ht="15">
      <c r="A80" s="66" t="s">
        <v>203</v>
      </c>
      <c r="B80" s="66" t="s">
        <v>245</v>
      </c>
      <c r="C80" s="67"/>
      <c r="D80" s="68">
        <v>1</v>
      </c>
      <c r="E80" s="69" t="s">
        <v>132</v>
      </c>
      <c r="F80" s="70"/>
      <c r="G80" s="67"/>
      <c r="H80" s="71"/>
      <c r="I80" s="72"/>
      <c r="J80" s="72"/>
      <c r="K80" s="35" t="s">
        <v>65</v>
      </c>
      <c r="L80" s="80">
        <v>80</v>
      </c>
      <c r="M80" s="80"/>
      <c r="N80" s="74"/>
      <c r="O80" s="82" t="s">
        <v>249</v>
      </c>
      <c r="P80" s="82">
        <v>1</v>
      </c>
      <c r="Q80" s="82" t="s">
        <v>250</v>
      </c>
      <c r="R80" s="82"/>
      <c r="S80" s="82"/>
      <c r="T80" s="81" t="str">
        <f>REPLACE(INDEX(GroupVertices[Group],MATCH(Edges[[#This Row],[Vertex 1]],GroupVertices[Vertex],0)),1,1,"")</f>
        <v>1</v>
      </c>
      <c r="U80" s="81" t="str">
        <f>REPLACE(INDEX(GroupVertices[Group],MATCH(Edges[[#This Row],[Vertex 2]],GroupVertices[Vertex],0)),1,1,"")</f>
        <v>1</v>
      </c>
      <c r="V80" s="35"/>
      <c r="W80" s="35"/>
      <c r="X80" s="35"/>
      <c r="Y80" s="35"/>
      <c r="Z80" s="35"/>
      <c r="AA80" s="35"/>
      <c r="AB80" s="35"/>
      <c r="AC80" s="35"/>
      <c r="AD80" s="35"/>
    </row>
    <row r="81" spans="1:30" ht="15">
      <c r="A81" s="66" t="s">
        <v>203</v>
      </c>
      <c r="B81" s="66" t="s">
        <v>246</v>
      </c>
      <c r="C81" s="67"/>
      <c r="D81" s="68">
        <v>1</v>
      </c>
      <c r="E81" s="69" t="s">
        <v>132</v>
      </c>
      <c r="F81" s="70"/>
      <c r="G81" s="67"/>
      <c r="H81" s="71"/>
      <c r="I81" s="72"/>
      <c r="J81" s="72"/>
      <c r="K81" s="35" t="s">
        <v>65</v>
      </c>
      <c r="L81" s="80">
        <v>81</v>
      </c>
      <c r="M81" s="80"/>
      <c r="N81" s="74"/>
      <c r="O81" s="82" t="s">
        <v>249</v>
      </c>
      <c r="P81" s="82">
        <v>1</v>
      </c>
      <c r="Q81" s="82" t="s">
        <v>250</v>
      </c>
      <c r="R81" s="82"/>
      <c r="S81" s="82"/>
      <c r="T81" s="81" t="str">
        <f>REPLACE(INDEX(GroupVertices[Group],MATCH(Edges[[#This Row],[Vertex 1]],GroupVertices[Vertex],0)),1,1,"")</f>
        <v>1</v>
      </c>
      <c r="U81" s="81" t="str">
        <f>REPLACE(INDEX(GroupVertices[Group],MATCH(Edges[[#This Row],[Vertex 2]],GroupVertices[Vertex],0)),1,1,"")</f>
        <v>4</v>
      </c>
      <c r="V81" s="35"/>
      <c r="W81" s="35"/>
      <c r="X81" s="35"/>
      <c r="Y81" s="35"/>
      <c r="Z81" s="35"/>
      <c r="AA81" s="35"/>
      <c r="AB81" s="35"/>
      <c r="AC81" s="35"/>
      <c r="AD81" s="35"/>
    </row>
    <row r="82" spans="1:30" ht="15">
      <c r="A82" s="66" t="s">
        <v>222</v>
      </c>
      <c r="B82" s="66" t="s">
        <v>246</v>
      </c>
      <c r="C82" s="67"/>
      <c r="D82" s="68">
        <v>1</v>
      </c>
      <c r="E82" s="69" t="s">
        <v>132</v>
      </c>
      <c r="F82" s="70"/>
      <c r="G82" s="67"/>
      <c r="H82" s="71"/>
      <c r="I82" s="72"/>
      <c r="J82" s="72"/>
      <c r="K82" s="35" t="s">
        <v>65</v>
      </c>
      <c r="L82" s="80">
        <v>82</v>
      </c>
      <c r="M82" s="80"/>
      <c r="N82" s="74"/>
      <c r="O82" s="82" t="s">
        <v>249</v>
      </c>
      <c r="P82" s="82">
        <v>1</v>
      </c>
      <c r="Q82" s="82" t="s">
        <v>250</v>
      </c>
      <c r="R82" s="82"/>
      <c r="S82" s="82"/>
      <c r="T82" s="81" t="str">
        <f>REPLACE(INDEX(GroupVertices[Group],MATCH(Edges[[#This Row],[Vertex 1]],GroupVertices[Vertex],0)),1,1,"")</f>
        <v>4</v>
      </c>
      <c r="U82" s="81" t="str">
        <f>REPLACE(INDEX(GroupVertices[Group],MATCH(Edges[[#This Row],[Vertex 2]],GroupVertices[Vertex],0)),1,1,"")</f>
        <v>4</v>
      </c>
      <c r="V82" s="35"/>
      <c r="W82" s="35"/>
      <c r="X82" s="35"/>
      <c r="Y82" s="35"/>
      <c r="Z82" s="35"/>
      <c r="AA82" s="35"/>
      <c r="AB82" s="35"/>
      <c r="AC82" s="35"/>
      <c r="AD82" s="35"/>
    </row>
    <row r="83" spans="1:30" ht="15">
      <c r="A83" s="66" t="s">
        <v>222</v>
      </c>
      <c r="B83" s="66" t="s">
        <v>209</v>
      </c>
      <c r="C83" s="67"/>
      <c r="D83" s="68">
        <v>1</v>
      </c>
      <c r="E83" s="69" t="s">
        <v>132</v>
      </c>
      <c r="F83" s="70"/>
      <c r="G83" s="67"/>
      <c r="H83" s="71"/>
      <c r="I83" s="72"/>
      <c r="J83" s="72"/>
      <c r="K83" s="35" t="s">
        <v>65</v>
      </c>
      <c r="L83" s="80">
        <v>83</v>
      </c>
      <c r="M83" s="80"/>
      <c r="N83" s="74"/>
      <c r="O83" s="82" t="s">
        <v>249</v>
      </c>
      <c r="P83" s="82">
        <v>1</v>
      </c>
      <c r="Q83" s="82" t="s">
        <v>250</v>
      </c>
      <c r="R83" s="82"/>
      <c r="S83" s="82"/>
      <c r="T83" s="81" t="str">
        <f>REPLACE(INDEX(GroupVertices[Group],MATCH(Edges[[#This Row],[Vertex 1]],GroupVertices[Vertex],0)),1,1,"")</f>
        <v>4</v>
      </c>
      <c r="U83" s="81" t="str">
        <f>REPLACE(INDEX(GroupVertices[Group],MATCH(Edges[[#This Row],[Vertex 2]],GroupVertices[Vertex],0)),1,1,"")</f>
        <v>3</v>
      </c>
      <c r="V83" s="35"/>
      <c r="W83" s="35"/>
      <c r="X83" s="35"/>
      <c r="Y83" s="35"/>
      <c r="Z83" s="35"/>
      <c r="AA83" s="35"/>
      <c r="AB83" s="35"/>
      <c r="AC83" s="35"/>
      <c r="AD83" s="35"/>
    </row>
    <row r="84" spans="1:30" ht="15">
      <c r="A84" s="66" t="s">
        <v>222</v>
      </c>
      <c r="B84" s="66" t="s">
        <v>207</v>
      </c>
      <c r="C84" s="67"/>
      <c r="D84" s="68">
        <v>1</v>
      </c>
      <c r="E84" s="69" t="s">
        <v>132</v>
      </c>
      <c r="F84" s="70"/>
      <c r="G84" s="67"/>
      <c r="H84" s="71"/>
      <c r="I84" s="72"/>
      <c r="J84" s="72"/>
      <c r="K84" s="35" t="s">
        <v>65</v>
      </c>
      <c r="L84" s="80">
        <v>84</v>
      </c>
      <c r="M84" s="80"/>
      <c r="N84" s="74"/>
      <c r="O84" s="82" t="s">
        <v>249</v>
      </c>
      <c r="P84" s="82">
        <v>1</v>
      </c>
      <c r="Q84" s="82" t="s">
        <v>250</v>
      </c>
      <c r="R84" s="82"/>
      <c r="S84" s="82"/>
      <c r="T84" s="81" t="str">
        <f>REPLACE(INDEX(GroupVertices[Group],MATCH(Edges[[#This Row],[Vertex 1]],GroupVertices[Vertex],0)),1,1,"")</f>
        <v>4</v>
      </c>
      <c r="U84" s="81" t="str">
        <f>REPLACE(INDEX(GroupVertices[Group],MATCH(Edges[[#This Row],[Vertex 2]],GroupVertices[Vertex],0)),1,1,"")</f>
        <v>2</v>
      </c>
      <c r="V84" s="35"/>
      <c r="W84" s="35"/>
      <c r="X84" s="35"/>
      <c r="Y84" s="35"/>
      <c r="Z84" s="35"/>
      <c r="AA84" s="35"/>
      <c r="AB84" s="35"/>
      <c r="AC84" s="35"/>
      <c r="AD84" s="35"/>
    </row>
    <row r="85" spans="1:30" ht="15">
      <c r="A85" s="66" t="s">
        <v>203</v>
      </c>
      <c r="B85" s="66" t="s">
        <v>222</v>
      </c>
      <c r="C85" s="67"/>
      <c r="D85" s="68">
        <v>1</v>
      </c>
      <c r="E85" s="69" t="s">
        <v>132</v>
      </c>
      <c r="F85" s="70"/>
      <c r="G85" s="67"/>
      <c r="H85" s="71"/>
      <c r="I85" s="72"/>
      <c r="J85" s="72"/>
      <c r="K85" s="35" t="s">
        <v>65</v>
      </c>
      <c r="L85" s="80">
        <v>85</v>
      </c>
      <c r="M85" s="80"/>
      <c r="N85" s="74"/>
      <c r="O85" s="82" t="s">
        <v>249</v>
      </c>
      <c r="P85" s="82">
        <v>1</v>
      </c>
      <c r="Q85" s="82" t="s">
        <v>250</v>
      </c>
      <c r="R85" s="82"/>
      <c r="S85" s="82"/>
      <c r="T85" s="81" t="str">
        <f>REPLACE(INDEX(GroupVertices[Group],MATCH(Edges[[#This Row],[Vertex 1]],GroupVertices[Vertex],0)),1,1,"")</f>
        <v>1</v>
      </c>
      <c r="U85" s="81" t="str">
        <f>REPLACE(INDEX(GroupVertices[Group],MATCH(Edges[[#This Row],[Vertex 2]],GroupVertices[Vertex],0)),1,1,"")</f>
        <v>4</v>
      </c>
      <c r="V85" s="35"/>
      <c r="W85" s="35"/>
      <c r="X85" s="35"/>
      <c r="Y85" s="35"/>
      <c r="Z85" s="35"/>
      <c r="AA85" s="35"/>
      <c r="AB85" s="35"/>
      <c r="AC85" s="35"/>
      <c r="AD85" s="35"/>
    </row>
    <row r="86" spans="1:30" ht="15">
      <c r="A86" s="66" t="s">
        <v>203</v>
      </c>
      <c r="B86" s="66" t="s">
        <v>247</v>
      </c>
      <c r="C86" s="67"/>
      <c r="D86" s="68">
        <v>1</v>
      </c>
      <c r="E86" s="69" t="s">
        <v>132</v>
      </c>
      <c r="F86" s="70"/>
      <c r="G86" s="67"/>
      <c r="H86" s="71"/>
      <c r="I86" s="72"/>
      <c r="J86" s="72"/>
      <c r="K86" s="35" t="s">
        <v>65</v>
      </c>
      <c r="L86" s="80">
        <v>86</v>
      </c>
      <c r="M86" s="80"/>
      <c r="N86" s="74"/>
      <c r="O86" s="82" t="s">
        <v>249</v>
      </c>
      <c r="P86" s="82">
        <v>1</v>
      </c>
      <c r="Q86" s="82" t="s">
        <v>250</v>
      </c>
      <c r="R86" s="82"/>
      <c r="S86" s="82"/>
      <c r="T86" s="81" t="str">
        <f>REPLACE(INDEX(GroupVertices[Group],MATCH(Edges[[#This Row],[Vertex 1]],GroupVertices[Vertex],0)),1,1,"")</f>
        <v>1</v>
      </c>
      <c r="U86" s="81" t="str">
        <f>REPLACE(INDEX(GroupVertices[Group],MATCH(Edges[[#This Row],[Vertex 2]],GroupVertices[Vertex],0)),1,1,"")</f>
        <v>2</v>
      </c>
      <c r="V86" s="35"/>
      <c r="W86" s="35"/>
      <c r="X86" s="35"/>
      <c r="Y86" s="35"/>
      <c r="Z86" s="35"/>
      <c r="AA86" s="35"/>
      <c r="AB86" s="35"/>
      <c r="AC86" s="35"/>
      <c r="AD86" s="35"/>
    </row>
    <row r="87" spans="1:30" ht="15">
      <c r="A87" s="66" t="s">
        <v>207</v>
      </c>
      <c r="B87" s="66" t="s">
        <v>247</v>
      </c>
      <c r="C87" s="67"/>
      <c r="D87" s="68">
        <v>1</v>
      </c>
      <c r="E87" s="69" t="s">
        <v>132</v>
      </c>
      <c r="F87" s="70"/>
      <c r="G87" s="67"/>
      <c r="H87" s="71"/>
      <c r="I87" s="72"/>
      <c r="J87" s="72"/>
      <c r="K87" s="35" t="s">
        <v>65</v>
      </c>
      <c r="L87" s="80">
        <v>87</v>
      </c>
      <c r="M87" s="80"/>
      <c r="N87" s="74"/>
      <c r="O87" s="82" t="s">
        <v>249</v>
      </c>
      <c r="P87" s="82">
        <v>1</v>
      </c>
      <c r="Q87" s="82" t="s">
        <v>250</v>
      </c>
      <c r="R87" s="82"/>
      <c r="S87" s="82"/>
      <c r="T87" s="81" t="str">
        <f>REPLACE(INDEX(GroupVertices[Group],MATCH(Edges[[#This Row],[Vertex 1]],GroupVertices[Vertex],0)),1,1,"")</f>
        <v>2</v>
      </c>
      <c r="U87" s="81" t="str">
        <f>REPLACE(INDEX(GroupVertices[Group],MATCH(Edges[[#This Row],[Vertex 2]],GroupVertices[Vertex],0)),1,1,"")</f>
        <v>2</v>
      </c>
      <c r="V87" s="35"/>
      <c r="W87" s="35"/>
      <c r="X87" s="35"/>
      <c r="Y87" s="35"/>
      <c r="Z87" s="35"/>
      <c r="AA87" s="35"/>
      <c r="AB87" s="35"/>
      <c r="AC87" s="35"/>
      <c r="AD87" s="35"/>
    </row>
    <row r="88" spans="1:30" ht="15">
      <c r="A88" s="66" t="s">
        <v>223</v>
      </c>
      <c r="B88" s="66" t="s">
        <v>247</v>
      </c>
      <c r="C88" s="67"/>
      <c r="D88" s="68">
        <v>1</v>
      </c>
      <c r="E88" s="69" t="s">
        <v>132</v>
      </c>
      <c r="F88" s="70"/>
      <c r="G88" s="67"/>
      <c r="H88" s="71"/>
      <c r="I88" s="72"/>
      <c r="J88" s="72"/>
      <c r="K88" s="35" t="s">
        <v>65</v>
      </c>
      <c r="L88" s="80">
        <v>88</v>
      </c>
      <c r="M88" s="80"/>
      <c r="N88" s="74"/>
      <c r="O88" s="82" t="s">
        <v>249</v>
      </c>
      <c r="P88" s="82">
        <v>1</v>
      </c>
      <c r="Q88" s="82" t="s">
        <v>250</v>
      </c>
      <c r="R88" s="82"/>
      <c r="S88" s="82"/>
      <c r="T88" s="81" t="str">
        <f>REPLACE(INDEX(GroupVertices[Group],MATCH(Edges[[#This Row],[Vertex 1]],GroupVertices[Vertex],0)),1,1,"")</f>
        <v>2</v>
      </c>
      <c r="U88" s="81" t="str">
        <f>REPLACE(INDEX(GroupVertices[Group],MATCH(Edges[[#This Row],[Vertex 2]],GroupVertices[Vertex],0)),1,1,"")</f>
        <v>2</v>
      </c>
      <c r="V88" s="35"/>
      <c r="W88" s="35"/>
      <c r="X88" s="35"/>
      <c r="Y88" s="35"/>
      <c r="Z88" s="35"/>
      <c r="AA88" s="35"/>
      <c r="AB88" s="35"/>
      <c r="AC88" s="35"/>
      <c r="AD88" s="35"/>
    </row>
    <row r="89" spans="1:30" ht="15">
      <c r="A89" s="66" t="s">
        <v>224</v>
      </c>
      <c r="B89" s="66" t="s">
        <v>205</v>
      </c>
      <c r="C89" s="67"/>
      <c r="D89" s="68">
        <v>1</v>
      </c>
      <c r="E89" s="69" t="s">
        <v>132</v>
      </c>
      <c r="F89" s="70"/>
      <c r="G89" s="67"/>
      <c r="H89" s="71"/>
      <c r="I89" s="72"/>
      <c r="J89" s="72"/>
      <c r="K89" s="35" t="s">
        <v>66</v>
      </c>
      <c r="L89" s="80">
        <v>89</v>
      </c>
      <c r="M89" s="80"/>
      <c r="N89" s="74"/>
      <c r="O89" s="82" t="s">
        <v>249</v>
      </c>
      <c r="P89" s="82">
        <v>1</v>
      </c>
      <c r="Q89" s="82" t="s">
        <v>250</v>
      </c>
      <c r="R89" s="82"/>
      <c r="S89" s="82"/>
      <c r="T89" s="81" t="str">
        <f>REPLACE(INDEX(GroupVertices[Group],MATCH(Edges[[#This Row],[Vertex 1]],GroupVertices[Vertex],0)),1,1,"")</f>
        <v>2</v>
      </c>
      <c r="U89" s="81" t="str">
        <f>REPLACE(INDEX(GroupVertices[Group],MATCH(Edges[[#This Row],[Vertex 2]],GroupVertices[Vertex],0)),1,1,"")</f>
        <v>2</v>
      </c>
      <c r="V89" s="35"/>
      <c r="W89" s="35"/>
      <c r="X89" s="35"/>
      <c r="Y89" s="35"/>
      <c r="Z89" s="35"/>
      <c r="AA89" s="35"/>
      <c r="AB89" s="35"/>
      <c r="AC89" s="35"/>
      <c r="AD89" s="35"/>
    </row>
    <row r="90" spans="1:30" ht="15">
      <c r="A90" s="66" t="s">
        <v>203</v>
      </c>
      <c r="B90" s="66" t="s">
        <v>224</v>
      </c>
      <c r="C90" s="67"/>
      <c r="D90" s="68">
        <v>1</v>
      </c>
      <c r="E90" s="69" t="s">
        <v>132</v>
      </c>
      <c r="F90" s="70"/>
      <c r="G90" s="67"/>
      <c r="H90" s="71"/>
      <c r="I90" s="72"/>
      <c r="J90" s="72"/>
      <c r="K90" s="35" t="s">
        <v>65</v>
      </c>
      <c r="L90" s="80">
        <v>90</v>
      </c>
      <c r="M90" s="80"/>
      <c r="N90" s="74"/>
      <c r="O90" s="82" t="s">
        <v>249</v>
      </c>
      <c r="P90" s="82">
        <v>1</v>
      </c>
      <c r="Q90" s="82" t="s">
        <v>250</v>
      </c>
      <c r="R90" s="82"/>
      <c r="S90" s="82"/>
      <c r="T90" s="81" t="str">
        <f>REPLACE(INDEX(GroupVertices[Group],MATCH(Edges[[#This Row],[Vertex 1]],GroupVertices[Vertex],0)),1,1,"")</f>
        <v>1</v>
      </c>
      <c r="U90" s="81" t="str">
        <f>REPLACE(INDEX(GroupVertices[Group],MATCH(Edges[[#This Row],[Vertex 2]],GroupVertices[Vertex],0)),1,1,"")</f>
        <v>2</v>
      </c>
      <c r="V90" s="35"/>
      <c r="W90" s="35"/>
      <c r="X90" s="35"/>
      <c r="Y90" s="35"/>
      <c r="Z90" s="35"/>
      <c r="AA90" s="35"/>
      <c r="AB90" s="35"/>
      <c r="AC90" s="35"/>
      <c r="AD90" s="35"/>
    </row>
    <row r="91" spans="1:30" ht="15">
      <c r="A91" s="66" t="s">
        <v>205</v>
      </c>
      <c r="B91" s="66" t="s">
        <v>224</v>
      </c>
      <c r="C91" s="67"/>
      <c r="D91" s="68">
        <v>1</v>
      </c>
      <c r="E91" s="69" t="s">
        <v>132</v>
      </c>
      <c r="F91" s="70"/>
      <c r="G91" s="67"/>
      <c r="H91" s="71"/>
      <c r="I91" s="72"/>
      <c r="J91" s="72"/>
      <c r="K91" s="35" t="s">
        <v>66</v>
      </c>
      <c r="L91" s="80">
        <v>91</v>
      </c>
      <c r="M91" s="80"/>
      <c r="N91" s="74"/>
      <c r="O91" s="82" t="s">
        <v>249</v>
      </c>
      <c r="P91" s="82">
        <v>1</v>
      </c>
      <c r="Q91" s="82" t="s">
        <v>250</v>
      </c>
      <c r="R91" s="82"/>
      <c r="S91" s="82"/>
      <c r="T91" s="81" t="str">
        <f>REPLACE(INDEX(GroupVertices[Group],MATCH(Edges[[#This Row],[Vertex 1]],GroupVertices[Vertex],0)),1,1,"")</f>
        <v>2</v>
      </c>
      <c r="U91" s="81" t="str">
        <f>REPLACE(INDEX(GroupVertices[Group],MATCH(Edges[[#This Row],[Vertex 2]],GroupVertices[Vertex],0)),1,1,"")</f>
        <v>2</v>
      </c>
      <c r="V91" s="35"/>
      <c r="W91" s="35"/>
      <c r="X91" s="35"/>
      <c r="Y91" s="35"/>
      <c r="Z91" s="35"/>
      <c r="AA91" s="35"/>
      <c r="AB91" s="35"/>
      <c r="AC91" s="35"/>
      <c r="AD91" s="35"/>
    </row>
    <row r="92" spans="1:30" ht="15">
      <c r="A92" s="66" t="s">
        <v>223</v>
      </c>
      <c r="B92" s="66" t="s">
        <v>224</v>
      </c>
      <c r="C92" s="67"/>
      <c r="D92" s="68">
        <v>1</v>
      </c>
      <c r="E92" s="69" t="s">
        <v>132</v>
      </c>
      <c r="F92" s="70"/>
      <c r="G92" s="67"/>
      <c r="H92" s="71"/>
      <c r="I92" s="72"/>
      <c r="J92" s="72"/>
      <c r="K92" s="35" t="s">
        <v>65</v>
      </c>
      <c r="L92" s="80">
        <v>92</v>
      </c>
      <c r="M92" s="80"/>
      <c r="N92" s="74"/>
      <c r="O92" s="82" t="s">
        <v>249</v>
      </c>
      <c r="P92" s="82">
        <v>1</v>
      </c>
      <c r="Q92" s="82" t="s">
        <v>250</v>
      </c>
      <c r="R92" s="82"/>
      <c r="S92" s="82"/>
      <c r="T92" s="81" t="str">
        <f>REPLACE(INDEX(GroupVertices[Group],MATCH(Edges[[#This Row],[Vertex 1]],GroupVertices[Vertex],0)),1,1,"")</f>
        <v>2</v>
      </c>
      <c r="U92" s="81" t="str">
        <f>REPLACE(INDEX(GroupVertices[Group],MATCH(Edges[[#This Row],[Vertex 2]],GroupVertices[Vertex],0)),1,1,"")</f>
        <v>2</v>
      </c>
      <c r="V92" s="35"/>
      <c r="W92" s="35"/>
      <c r="X92" s="35"/>
      <c r="Y92" s="35"/>
      <c r="Z92" s="35"/>
      <c r="AA92" s="35"/>
      <c r="AB92" s="35"/>
      <c r="AC92" s="35"/>
      <c r="AD92" s="35"/>
    </row>
    <row r="93" spans="1:30" ht="15">
      <c r="A93" s="66" t="s">
        <v>203</v>
      </c>
      <c r="B93" s="66" t="s">
        <v>243</v>
      </c>
      <c r="C93" s="67"/>
      <c r="D93" s="68">
        <v>1</v>
      </c>
      <c r="E93" s="69" t="s">
        <v>132</v>
      </c>
      <c r="F93" s="70"/>
      <c r="G93" s="67"/>
      <c r="H93" s="71"/>
      <c r="I93" s="72"/>
      <c r="J93" s="72"/>
      <c r="K93" s="35" t="s">
        <v>65</v>
      </c>
      <c r="L93" s="80">
        <v>93</v>
      </c>
      <c r="M93" s="80"/>
      <c r="N93" s="74"/>
      <c r="O93" s="82" t="s">
        <v>249</v>
      </c>
      <c r="P93" s="82">
        <v>1</v>
      </c>
      <c r="Q93" s="82" t="s">
        <v>250</v>
      </c>
      <c r="R93" s="82"/>
      <c r="S93" s="82"/>
      <c r="T93" s="81" t="str">
        <f>REPLACE(INDEX(GroupVertices[Group],MATCH(Edges[[#This Row],[Vertex 1]],GroupVertices[Vertex],0)),1,1,"")</f>
        <v>1</v>
      </c>
      <c r="U93" s="81" t="str">
        <f>REPLACE(INDEX(GroupVertices[Group],MATCH(Edges[[#This Row],[Vertex 2]],GroupVertices[Vertex],0)),1,1,"")</f>
        <v>1</v>
      </c>
      <c r="V93" s="35"/>
      <c r="W93" s="35"/>
      <c r="X93" s="35"/>
      <c r="Y93" s="35"/>
      <c r="Z93" s="35"/>
      <c r="AA93" s="35"/>
      <c r="AB93" s="35"/>
      <c r="AC93" s="35"/>
      <c r="AD93" s="35"/>
    </row>
    <row r="94" spans="1:30" ht="15">
      <c r="A94" s="66" t="s">
        <v>223</v>
      </c>
      <c r="B94" s="66" t="s">
        <v>243</v>
      </c>
      <c r="C94" s="67"/>
      <c r="D94" s="68">
        <v>1</v>
      </c>
      <c r="E94" s="69" t="s">
        <v>132</v>
      </c>
      <c r="F94" s="70"/>
      <c r="G94" s="67"/>
      <c r="H94" s="71"/>
      <c r="I94" s="72"/>
      <c r="J94" s="72"/>
      <c r="K94" s="35" t="s">
        <v>65</v>
      </c>
      <c r="L94" s="80">
        <v>94</v>
      </c>
      <c r="M94" s="80"/>
      <c r="N94" s="74"/>
      <c r="O94" s="82" t="s">
        <v>249</v>
      </c>
      <c r="P94" s="82">
        <v>1</v>
      </c>
      <c r="Q94" s="82" t="s">
        <v>250</v>
      </c>
      <c r="R94" s="82"/>
      <c r="S94" s="82"/>
      <c r="T94" s="81" t="str">
        <f>REPLACE(INDEX(GroupVertices[Group],MATCH(Edges[[#This Row],[Vertex 1]],GroupVertices[Vertex],0)),1,1,"")</f>
        <v>2</v>
      </c>
      <c r="U94" s="81" t="str">
        <f>REPLACE(INDEX(GroupVertices[Group],MATCH(Edges[[#This Row],[Vertex 2]],GroupVertices[Vertex],0)),1,1,"")</f>
        <v>1</v>
      </c>
      <c r="V94" s="35"/>
      <c r="W94" s="35"/>
      <c r="X94" s="35"/>
      <c r="Y94" s="35"/>
      <c r="Z94" s="35"/>
      <c r="AA94" s="35"/>
      <c r="AB94" s="35"/>
      <c r="AC94" s="35"/>
      <c r="AD94" s="35"/>
    </row>
    <row r="95" spans="1:30" ht="15">
      <c r="A95" s="66" t="s">
        <v>223</v>
      </c>
      <c r="B95" s="66" t="s">
        <v>205</v>
      </c>
      <c r="C95" s="67"/>
      <c r="D95" s="68">
        <v>1</v>
      </c>
      <c r="E95" s="69" t="s">
        <v>132</v>
      </c>
      <c r="F95" s="70"/>
      <c r="G95" s="67"/>
      <c r="H95" s="71"/>
      <c r="I95" s="72"/>
      <c r="J95" s="72"/>
      <c r="K95" s="35" t="s">
        <v>65</v>
      </c>
      <c r="L95" s="80">
        <v>95</v>
      </c>
      <c r="M95" s="80"/>
      <c r="N95" s="74"/>
      <c r="O95" s="82" t="s">
        <v>249</v>
      </c>
      <c r="P95" s="82">
        <v>1</v>
      </c>
      <c r="Q95" s="82" t="s">
        <v>250</v>
      </c>
      <c r="R95" s="82"/>
      <c r="S95" s="82"/>
      <c r="T95" s="81" t="str">
        <f>REPLACE(INDEX(GroupVertices[Group],MATCH(Edges[[#This Row],[Vertex 1]],GroupVertices[Vertex],0)),1,1,"")</f>
        <v>2</v>
      </c>
      <c r="U95" s="81" t="str">
        <f>REPLACE(INDEX(GroupVertices[Group],MATCH(Edges[[#This Row],[Vertex 2]],GroupVertices[Vertex],0)),1,1,"")</f>
        <v>2</v>
      </c>
      <c r="V95" s="35"/>
      <c r="W95" s="35"/>
      <c r="X95" s="35"/>
      <c r="Y95" s="35"/>
      <c r="Z95" s="35"/>
      <c r="AA95" s="35"/>
      <c r="AB95" s="35"/>
      <c r="AC95" s="35"/>
      <c r="AD95" s="35"/>
    </row>
    <row r="96" spans="1:30" ht="15">
      <c r="A96" s="66" t="s">
        <v>223</v>
      </c>
      <c r="B96" s="66" t="s">
        <v>209</v>
      </c>
      <c r="C96" s="67"/>
      <c r="D96" s="68">
        <v>1</v>
      </c>
      <c r="E96" s="69" t="s">
        <v>132</v>
      </c>
      <c r="F96" s="70"/>
      <c r="G96" s="67"/>
      <c r="H96" s="71"/>
      <c r="I96" s="72"/>
      <c r="J96" s="72"/>
      <c r="K96" s="35" t="s">
        <v>65</v>
      </c>
      <c r="L96" s="80">
        <v>96</v>
      </c>
      <c r="M96" s="80"/>
      <c r="N96" s="74"/>
      <c r="O96" s="82" t="s">
        <v>249</v>
      </c>
      <c r="P96" s="82">
        <v>1</v>
      </c>
      <c r="Q96" s="82" t="s">
        <v>250</v>
      </c>
      <c r="R96" s="82"/>
      <c r="S96" s="82"/>
      <c r="T96" s="81" t="str">
        <f>REPLACE(INDEX(GroupVertices[Group],MATCH(Edges[[#This Row],[Vertex 1]],GroupVertices[Vertex],0)),1,1,"")</f>
        <v>2</v>
      </c>
      <c r="U96" s="81" t="str">
        <f>REPLACE(INDEX(GroupVertices[Group],MATCH(Edges[[#This Row],[Vertex 2]],GroupVertices[Vertex],0)),1,1,"")</f>
        <v>3</v>
      </c>
      <c r="V96" s="35"/>
      <c r="W96" s="35"/>
      <c r="X96" s="35"/>
      <c r="Y96" s="35"/>
      <c r="Z96" s="35"/>
      <c r="AA96" s="35"/>
      <c r="AB96" s="35"/>
      <c r="AC96" s="35"/>
      <c r="AD96" s="35"/>
    </row>
    <row r="97" spans="1:30" ht="15">
      <c r="A97" s="66" t="s">
        <v>223</v>
      </c>
      <c r="B97" s="66" t="s">
        <v>228</v>
      </c>
      <c r="C97" s="67"/>
      <c r="D97" s="68">
        <v>1</v>
      </c>
      <c r="E97" s="69" t="s">
        <v>132</v>
      </c>
      <c r="F97" s="70"/>
      <c r="G97" s="67"/>
      <c r="H97" s="71"/>
      <c r="I97" s="72"/>
      <c r="J97" s="72"/>
      <c r="K97" s="35" t="s">
        <v>65</v>
      </c>
      <c r="L97" s="80">
        <v>97</v>
      </c>
      <c r="M97" s="80"/>
      <c r="N97" s="74"/>
      <c r="O97" s="82" t="s">
        <v>249</v>
      </c>
      <c r="P97" s="82">
        <v>1</v>
      </c>
      <c r="Q97" s="82" t="s">
        <v>250</v>
      </c>
      <c r="R97" s="82"/>
      <c r="S97" s="82"/>
      <c r="T97" s="81" t="str">
        <f>REPLACE(INDEX(GroupVertices[Group],MATCH(Edges[[#This Row],[Vertex 1]],GroupVertices[Vertex],0)),1,1,"")</f>
        <v>2</v>
      </c>
      <c r="U97" s="81" t="str">
        <f>REPLACE(INDEX(GroupVertices[Group],MATCH(Edges[[#This Row],[Vertex 2]],GroupVertices[Vertex],0)),1,1,"")</f>
        <v>3</v>
      </c>
      <c r="V97" s="35"/>
      <c r="W97" s="35"/>
      <c r="X97" s="35"/>
      <c r="Y97" s="35"/>
      <c r="Z97" s="35"/>
      <c r="AA97" s="35"/>
      <c r="AB97" s="35"/>
      <c r="AC97" s="35"/>
      <c r="AD97" s="35"/>
    </row>
    <row r="98" spans="1:30" ht="15">
      <c r="A98" s="66" t="s">
        <v>203</v>
      </c>
      <c r="B98" s="66" t="s">
        <v>223</v>
      </c>
      <c r="C98" s="67"/>
      <c r="D98" s="68">
        <v>1</v>
      </c>
      <c r="E98" s="69" t="s">
        <v>132</v>
      </c>
      <c r="F98" s="70"/>
      <c r="G98" s="67"/>
      <c r="H98" s="71"/>
      <c r="I98" s="72"/>
      <c r="J98" s="72"/>
      <c r="K98" s="35" t="s">
        <v>65</v>
      </c>
      <c r="L98" s="80">
        <v>98</v>
      </c>
      <c r="M98" s="80"/>
      <c r="N98" s="74"/>
      <c r="O98" s="82" t="s">
        <v>249</v>
      </c>
      <c r="P98" s="82">
        <v>1</v>
      </c>
      <c r="Q98" s="82" t="s">
        <v>250</v>
      </c>
      <c r="R98" s="82"/>
      <c r="S98" s="82"/>
      <c r="T98" s="81" t="str">
        <f>REPLACE(INDEX(GroupVertices[Group],MATCH(Edges[[#This Row],[Vertex 1]],GroupVertices[Vertex],0)),1,1,"")</f>
        <v>1</v>
      </c>
      <c r="U98" s="81" t="str">
        <f>REPLACE(INDEX(GroupVertices[Group],MATCH(Edges[[#This Row],[Vertex 2]],GroupVertices[Vertex],0)),1,1,"")</f>
        <v>2</v>
      </c>
      <c r="V98" s="35"/>
      <c r="W98" s="35"/>
      <c r="X98" s="35"/>
      <c r="Y98" s="35"/>
      <c r="Z98" s="35"/>
      <c r="AA98" s="35"/>
      <c r="AB98" s="35"/>
      <c r="AC98" s="35"/>
      <c r="AD98" s="35"/>
    </row>
    <row r="99" spans="1:30" ht="15">
      <c r="A99" s="66" t="s">
        <v>225</v>
      </c>
      <c r="B99" s="66" t="s">
        <v>227</v>
      </c>
      <c r="C99" s="67"/>
      <c r="D99" s="68">
        <v>1</v>
      </c>
      <c r="E99" s="69" t="s">
        <v>132</v>
      </c>
      <c r="F99" s="70"/>
      <c r="G99" s="67"/>
      <c r="H99" s="71"/>
      <c r="I99" s="72"/>
      <c r="J99" s="72"/>
      <c r="K99" s="35" t="s">
        <v>66</v>
      </c>
      <c r="L99" s="80">
        <v>99</v>
      </c>
      <c r="M99" s="80"/>
      <c r="N99" s="74"/>
      <c r="O99" s="82" t="s">
        <v>249</v>
      </c>
      <c r="P99" s="82">
        <v>1</v>
      </c>
      <c r="Q99" s="82" t="s">
        <v>250</v>
      </c>
      <c r="R99" s="82"/>
      <c r="S99" s="82"/>
      <c r="T99" s="81" t="str">
        <f>REPLACE(INDEX(GroupVertices[Group],MATCH(Edges[[#This Row],[Vertex 1]],GroupVertices[Vertex],0)),1,1,"")</f>
        <v>3</v>
      </c>
      <c r="U99" s="81" t="str">
        <f>REPLACE(INDEX(GroupVertices[Group],MATCH(Edges[[#This Row],[Vertex 2]],GroupVertices[Vertex],0)),1,1,"")</f>
        <v>3</v>
      </c>
      <c r="V99" s="35"/>
      <c r="W99" s="35"/>
      <c r="X99" s="35"/>
      <c r="Y99" s="35"/>
      <c r="Z99" s="35"/>
      <c r="AA99" s="35"/>
      <c r="AB99" s="35"/>
      <c r="AC99" s="35"/>
      <c r="AD99" s="35"/>
    </row>
    <row r="100" spans="1:30" ht="15">
      <c r="A100" s="66" t="s">
        <v>203</v>
      </c>
      <c r="B100" s="66" t="s">
        <v>225</v>
      </c>
      <c r="C100" s="67"/>
      <c r="D100" s="68">
        <v>1</v>
      </c>
      <c r="E100" s="69" t="s">
        <v>132</v>
      </c>
      <c r="F100" s="70"/>
      <c r="G100" s="67"/>
      <c r="H100" s="71"/>
      <c r="I100" s="72"/>
      <c r="J100" s="72"/>
      <c r="K100" s="35" t="s">
        <v>65</v>
      </c>
      <c r="L100" s="80">
        <v>100</v>
      </c>
      <c r="M100" s="80"/>
      <c r="N100" s="74"/>
      <c r="O100" s="82" t="s">
        <v>249</v>
      </c>
      <c r="P100" s="82">
        <v>1</v>
      </c>
      <c r="Q100" s="82" t="s">
        <v>250</v>
      </c>
      <c r="R100" s="82"/>
      <c r="S100" s="82"/>
      <c r="T100" s="81" t="str">
        <f>REPLACE(INDEX(GroupVertices[Group],MATCH(Edges[[#This Row],[Vertex 1]],GroupVertices[Vertex],0)),1,1,"")</f>
        <v>1</v>
      </c>
      <c r="U100" s="81" t="str">
        <f>REPLACE(INDEX(GroupVertices[Group],MATCH(Edges[[#This Row],[Vertex 2]],GroupVertices[Vertex],0)),1,1,"")</f>
        <v>3</v>
      </c>
      <c r="V100" s="35"/>
      <c r="W100" s="35"/>
      <c r="X100" s="35"/>
      <c r="Y100" s="35"/>
      <c r="Z100" s="35"/>
      <c r="AA100" s="35"/>
      <c r="AB100" s="35"/>
      <c r="AC100" s="35"/>
      <c r="AD100" s="35"/>
    </row>
    <row r="101" spans="1:30" ht="15">
      <c r="A101" s="66" t="s">
        <v>226</v>
      </c>
      <c r="B101" s="66" t="s">
        <v>225</v>
      </c>
      <c r="C101" s="67"/>
      <c r="D101" s="68">
        <v>1</v>
      </c>
      <c r="E101" s="69" t="s">
        <v>132</v>
      </c>
      <c r="F101" s="70"/>
      <c r="G101" s="67"/>
      <c r="H101" s="71"/>
      <c r="I101" s="72"/>
      <c r="J101" s="72"/>
      <c r="K101" s="35" t="s">
        <v>65</v>
      </c>
      <c r="L101" s="80">
        <v>101</v>
      </c>
      <c r="M101" s="80"/>
      <c r="N101" s="74"/>
      <c r="O101" s="82" t="s">
        <v>249</v>
      </c>
      <c r="P101" s="82">
        <v>1</v>
      </c>
      <c r="Q101" s="82" t="s">
        <v>250</v>
      </c>
      <c r="R101" s="82"/>
      <c r="S101" s="82"/>
      <c r="T101" s="81" t="str">
        <f>REPLACE(INDEX(GroupVertices[Group],MATCH(Edges[[#This Row],[Vertex 1]],GroupVertices[Vertex],0)),1,1,"")</f>
        <v>3</v>
      </c>
      <c r="U101" s="81" t="str">
        <f>REPLACE(INDEX(GroupVertices[Group],MATCH(Edges[[#This Row],[Vertex 2]],GroupVertices[Vertex],0)),1,1,"")</f>
        <v>3</v>
      </c>
      <c r="V101" s="35"/>
      <c r="W101" s="35"/>
      <c r="X101" s="35"/>
      <c r="Y101" s="35"/>
      <c r="Z101" s="35"/>
      <c r="AA101" s="35"/>
      <c r="AB101" s="35"/>
      <c r="AC101" s="35"/>
      <c r="AD101" s="35"/>
    </row>
    <row r="102" spans="1:30" ht="15">
      <c r="A102" s="66" t="s">
        <v>227</v>
      </c>
      <c r="B102" s="66" t="s">
        <v>225</v>
      </c>
      <c r="C102" s="67"/>
      <c r="D102" s="68">
        <v>1</v>
      </c>
      <c r="E102" s="69" t="s">
        <v>132</v>
      </c>
      <c r="F102" s="70"/>
      <c r="G102" s="67"/>
      <c r="H102" s="71"/>
      <c r="I102" s="72"/>
      <c r="J102" s="72"/>
      <c r="K102" s="35" t="s">
        <v>66</v>
      </c>
      <c r="L102" s="80">
        <v>102</v>
      </c>
      <c r="M102" s="80"/>
      <c r="N102" s="74"/>
      <c r="O102" s="82" t="s">
        <v>249</v>
      </c>
      <c r="P102" s="82">
        <v>1</v>
      </c>
      <c r="Q102" s="82" t="s">
        <v>250</v>
      </c>
      <c r="R102" s="82"/>
      <c r="S102" s="82"/>
      <c r="T102" s="81" t="str">
        <f>REPLACE(INDEX(GroupVertices[Group],MATCH(Edges[[#This Row],[Vertex 1]],GroupVertices[Vertex],0)),1,1,"")</f>
        <v>3</v>
      </c>
      <c r="U102" s="81" t="str">
        <f>REPLACE(INDEX(GroupVertices[Group],MATCH(Edges[[#This Row],[Vertex 2]],GroupVertices[Vertex],0)),1,1,"")</f>
        <v>3</v>
      </c>
      <c r="V102" s="35"/>
      <c r="W102" s="35"/>
      <c r="X102" s="35"/>
      <c r="Y102" s="35"/>
      <c r="Z102" s="35"/>
      <c r="AA102" s="35"/>
      <c r="AB102" s="35"/>
      <c r="AC102" s="35"/>
      <c r="AD102" s="35"/>
    </row>
    <row r="103" spans="1:30" ht="15">
      <c r="A103" s="66" t="s">
        <v>227</v>
      </c>
      <c r="B103" s="66" t="s">
        <v>209</v>
      </c>
      <c r="C103" s="67"/>
      <c r="D103" s="68">
        <v>1</v>
      </c>
      <c r="E103" s="69" t="s">
        <v>132</v>
      </c>
      <c r="F103" s="70"/>
      <c r="G103" s="67"/>
      <c r="H103" s="71"/>
      <c r="I103" s="72"/>
      <c r="J103" s="72"/>
      <c r="K103" s="35" t="s">
        <v>65</v>
      </c>
      <c r="L103" s="80">
        <v>103</v>
      </c>
      <c r="M103" s="80"/>
      <c r="N103" s="74"/>
      <c r="O103" s="82" t="s">
        <v>249</v>
      </c>
      <c r="P103" s="82">
        <v>1</v>
      </c>
      <c r="Q103" s="82" t="s">
        <v>250</v>
      </c>
      <c r="R103" s="82"/>
      <c r="S103" s="82"/>
      <c r="T103" s="81" t="str">
        <f>REPLACE(INDEX(GroupVertices[Group],MATCH(Edges[[#This Row],[Vertex 1]],GroupVertices[Vertex],0)),1,1,"")</f>
        <v>3</v>
      </c>
      <c r="U103" s="81" t="str">
        <f>REPLACE(INDEX(GroupVertices[Group],MATCH(Edges[[#This Row],[Vertex 2]],GroupVertices[Vertex],0)),1,1,"")</f>
        <v>3</v>
      </c>
      <c r="V103" s="35"/>
      <c r="W103" s="35"/>
      <c r="X103" s="35"/>
      <c r="Y103" s="35"/>
      <c r="Z103" s="35"/>
      <c r="AA103" s="35"/>
      <c r="AB103" s="35"/>
      <c r="AC103" s="35"/>
      <c r="AD103" s="35"/>
    </row>
    <row r="104" spans="1:30" ht="15">
      <c r="A104" s="66" t="s">
        <v>227</v>
      </c>
      <c r="B104" s="66" t="s">
        <v>226</v>
      </c>
      <c r="C104" s="67"/>
      <c r="D104" s="68">
        <v>1</v>
      </c>
      <c r="E104" s="69" t="s">
        <v>132</v>
      </c>
      <c r="F104" s="70"/>
      <c r="G104" s="67"/>
      <c r="H104" s="71"/>
      <c r="I104" s="72"/>
      <c r="J104" s="72"/>
      <c r="K104" s="35" t="s">
        <v>65</v>
      </c>
      <c r="L104" s="80">
        <v>104</v>
      </c>
      <c r="M104" s="80"/>
      <c r="N104" s="74"/>
      <c r="O104" s="82" t="s">
        <v>249</v>
      </c>
      <c r="P104" s="82">
        <v>1</v>
      </c>
      <c r="Q104" s="82" t="s">
        <v>250</v>
      </c>
      <c r="R104" s="82"/>
      <c r="S104" s="82"/>
      <c r="T104" s="81" t="str">
        <f>REPLACE(INDEX(GroupVertices[Group],MATCH(Edges[[#This Row],[Vertex 1]],GroupVertices[Vertex],0)),1,1,"")</f>
        <v>3</v>
      </c>
      <c r="U104" s="81" t="str">
        <f>REPLACE(INDEX(GroupVertices[Group],MATCH(Edges[[#This Row],[Vertex 2]],GroupVertices[Vertex],0)),1,1,"")</f>
        <v>3</v>
      </c>
      <c r="V104" s="35"/>
      <c r="W104" s="35"/>
      <c r="X104" s="35"/>
      <c r="Y104" s="35"/>
      <c r="Z104" s="35"/>
      <c r="AA104" s="35"/>
      <c r="AB104" s="35"/>
      <c r="AC104" s="35"/>
      <c r="AD104" s="35"/>
    </row>
    <row r="105" spans="1:30" ht="15">
      <c r="A105" s="66" t="s">
        <v>227</v>
      </c>
      <c r="B105" s="66" t="s">
        <v>228</v>
      </c>
      <c r="C105" s="67"/>
      <c r="D105" s="68">
        <v>1</v>
      </c>
      <c r="E105" s="69" t="s">
        <v>132</v>
      </c>
      <c r="F105" s="70"/>
      <c r="G105" s="67"/>
      <c r="H105" s="71"/>
      <c r="I105" s="72"/>
      <c r="J105" s="72"/>
      <c r="K105" s="35" t="s">
        <v>65</v>
      </c>
      <c r="L105" s="80">
        <v>105</v>
      </c>
      <c r="M105" s="80"/>
      <c r="N105" s="74"/>
      <c r="O105" s="82" t="s">
        <v>249</v>
      </c>
      <c r="P105" s="82">
        <v>1</v>
      </c>
      <c r="Q105" s="82" t="s">
        <v>250</v>
      </c>
      <c r="R105" s="82"/>
      <c r="S105" s="82"/>
      <c r="T105" s="81" t="str">
        <f>REPLACE(INDEX(GroupVertices[Group],MATCH(Edges[[#This Row],[Vertex 1]],GroupVertices[Vertex],0)),1,1,"")</f>
        <v>3</v>
      </c>
      <c r="U105" s="81" t="str">
        <f>REPLACE(INDEX(GroupVertices[Group],MATCH(Edges[[#This Row],[Vertex 2]],GroupVertices[Vertex],0)),1,1,"")</f>
        <v>3</v>
      </c>
      <c r="V105" s="35"/>
      <c r="W105" s="35"/>
      <c r="X105" s="35"/>
      <c r="Y105" s="35"/>
      <c r="Z105" s="35"/>
      <c r="AA105" s="35"/>
      <c r="AB105" s="35"/>
      <c r="AC105" s="35"/>
      <c r="AD105" s="35"/>
    </row>
    <row r="106" spans="1:30" ht="15">
      <c r="A106" s="66" t="s">
        <v>203</v>
      </c>
      <c r="B106" s="66" t="s">
        <v>227</v>
      </c>
      <c r="C106" s="67"/>
      <c r="D106" s="68">
        <v>1</v>
      </c>
      <c r="E106" s="69" t="s">
        <v>132</v>
      </c>
      <c r="F106" s="70"/>
      <c r="G106" s="67"/>
      <c r="H106" s="71"/>
      <c r="I106" s="72"/>
      <c r="J106" s="72"/>
      <c r="K106" s="35" t="s">
        <v>65</v>
      </c>
      <c r="L106" s="80">
        <v>106</v>
      </c>
      <c r="M106" s="80"/>
      <c r="N106" s="74"/>
      <c r="O106" s="82" t="s">
        <v>249</v>
      </c>
      <c r="P106" s="82">
        <v>1</v>
      </c>
      <c r="Q106" s="82" t="s">
        <v>250</v>
      </c>
      <c r="R106" s="82"/>
      <c r="S106" s="82"/>
      <c r="T106" s="81" t="str">
        <f>REPLACE(INDEX(GroupVertices[Group],MATCH(Edges[[#This Row],[Vertex 1]],GroupVertices[Vertex],0)),1,1,"")</f>
        <v>1</v>
      </c>
      <c r="U106" s="81" t="str">
        <f>REPLACE(INDEX(GroupVertices[Group],MATCH(Edges[[#This Row],[Vertex 2]],GroupVertices[Vertex],0)),1,1,"")</f>
        <v>3</v>
      </c>
      <c r="V106" s="35"/>
      <c r="W106" s="35"/>
      <c r="X106" s="35"/>
      <c r="Y106" s="35"/>
      <c r="Z106" s="35"/>
      <c r="AA106" s="35"/>
      <c r="AB106" s="35"/>
      <c r="AC106" s="35"/>
      <c r="AD106" s="35"/>
    </row>
    <row r="107" spans="1:30" ht="15">
      <c r="A107" s="66" t="s">
        <v>205</v>
      </c>
      <c r="B107" s="66" t="s">
        <v>209</v>
      </c>
      <c r="C107" s="67"/>
      <c r="D107" s="68">
        <v>1</v>
      </c>
      <c r="E107" s="69" t="s">
        <v>132</v>
      </c>
      <c r="F107" s="70"/>
      <c r="G107" s="67"/>
      <c r="H107" s="71"/>
      <c r="I107" s="72"/>
      <c r="J107" s="72"/>
      <c r="K107" s="35" t="s">
        <v>65</v>
      </c>
      <c r="L107" s="80">
        <v>107</v>
      </c>
      <c r="M107" s="80"/>
      <c r="N107" s="74"/>
      <c r="O107" s="82" t="s">
        <v>249</v>
      </c>
      <c r="P107" s="82">
        <v>1</v>
      </c>
      <c r="Q107" s="82" t="s">
        <v>250</v>
      </c>
      <c r="R107" s="82"/>
      <c r="S107" s="82"/>
      <c r="T107" s="81" t="str">
        <f>REPLACE(INDEX(GroupVertices[Group],MATCH(Edges[[#This Row],[Vertex 1]],GroupVertices[Vertex],0)),1,1,"")</f>
        <v>2</v>
      </c>
      <c r="U107" s="81" t="str">
        <f>REPLACE(INDEX(GroupVertices[Group],MATCH(Edges[[#This Row],[Vertex 2]],GroupVertices[Vertex],0)),1,1,"")</f>
        <v>3</v>
      </c>
      <c r="V107" s="35"/>
      <c r="W107" s="35"/>
      <c r="X107" s="35"/>
      <c r="Y107" s="35"/>
      <c r="Z107" s="35"/>
      <c r="AA107" s="35"/>
      <c r="AB107" s="35"/>
      <c r="AC107" s="35"/>
      <c r="AD107" s="35"/>
    </row>
    <row r="108" spans="1:30" ht="15">
      <c r="A108" s="66" t="s">
        <v>203</v>
      </c>
      <c r="B108" s="66" t="s">
        <v>205</v>
      </c>
      <c r="C108" s="67"/>
      <c r="D108" s="68">
        <v>1</v>
      </c>
      <c r="E108" s="69" t="s">
        <v>132</v>
      </c>
      <c r="F108" s="70"/>
      <c r="G108" s="67"/>
      <c r="H108" s="71"/>
      <c r="I108" s="72"/>
      <c r="J108" s="72"/>
      <c r="K108" s="35" t="s">
        <v>65</v>
      </c>
      <c r="L108" s="80">
        <v>108</v>
      </c>
      <c r="M108" s="80"/>
      <c r="N108" s="74"/>
      <c r="O108" s="82" t="s">
        <v>249</v>
      </c>
      <c r="P108" s="82">
        <v>1</v>
      </c>
      <c r="Q108" s="82" t="s">
        <v>250</v>
      </c>
      <c r="R108" s="82"/>
      <c r="S108" s="82"/>
      <c r="T108" s="81" t="str">
        <f>REPLACE(INDEX(GroupVertices[Group],MATCH(Edges[[#This Row],[Vertex 1]],GroupVertices[Vertex],0)),1,1,"")</f>
        <v>1</v>
      </c>
      <c r="U108" s="81" t="str">
        <f>REPLACE(INDEX(GroupVertices[Group],MATCH(Edges[[#This Row],[Vertex 2]],GroupVertices[Vertex],0)),1,1,"")</f>
        <v>2</v>
      </c>
      <c r="V108" s="35"/>
      <c r="W108" s="35"/>
      <c r="X108" s="35"/>
      <c r="Y108" s="35"/>
      <c r="Z108" s="35"/>
      <c r="AA108" s="35"/>
      <c r="AB108" s="35"/>
      <c r="AC108" s="35"/>
      <c r="AD108" s="35"/>
    </row>
    <row r="109" spans="1:30" ht="15">
      <c r="A109" s="66" t="s">
        <v>207</v>
      </c>
      <c r="B109" s="66" t="s">
        <v>205</v>
      </c>
      <c r="C109" s="67"/>
      <c r="D109" s="68">
        <v>1</v>
      </c>
      <c r="E109" s="69" t="s">
        <v>132</v>
      </c>
      <c r="F109" s="70"/>
      <c r="G109" s="67"/>
      <c r="H109" s="71"/>
      <c r="I109" s="72"/>
      <c r="J109" s="72"/>
      <c r="K109" s="35" t="s">
        <v>65</v>
      </c>
      <c r="L109" s="80">
        <v>109</v>
      </c>
      <c r="M109" s="80"/>
      <c r="N109" s="74"/>
      <c r="O109" s="82" t="s">
        <v>249</v>
      </c>
      <c r="P109" s="82">
        <v>1</v>
      </c>
      <c r="Q109" s="82" t="s">
        <v>250</v>
      </c>
      <c r="R109" s="82"/>
      <c r="S109" s="82"/>
      <c r="T109" s="81" t="str">
        <f>REPLACE(INDEX(GroupVertices[Group],MATCH(Edges[[#This Row],[Vertex 1]],GroupVertices[Vertex],0)),1,1,"")</f>
        <v>2</v>
      </c>
      <c r="U109" s="81" t="str">
        <f>REPLACE(INDEX(GroupVertices[Group],MATCH(Edges[[#This Row],[Vertex 2]],GroupVertices[Vertex],0)),1,1,"")</f>
        <v>2</v>
      </c>
      <c r="V109" s="35"/>
      <c r="W109" s="35"/>
      <c r="X109" s="35"/>
      <c r="Y109" s="35"/>
      <c r="Z109" s="35"/>
      <c r="AA109" s="35"/>
      <c r="AB109" s="35"/>
      <c r="AC109" s="35"/>
      <c r="AD109" s="35"/>
    </row>
    <row r="110" spans="1:30" ht="15">
      <c r="A110" s="66" t="s">
        <v>228</v>
      </c>
      <c r="B110" s="66" t="s">
        <v>205</v>
      </c>
      <c r="C110" s="67"/>
      <c r="D110" s="68">
        <v>1</v>
      </c>
      <c r="E110" s="69" t="s">
        <v>132</v>
      </c>
      <c r="F110" s="70"/>
      <c r="G110" s="67"/>
      <c r="H110" s="71"/>
      <c r="I110" s="72"/>
      <c r="J110" s="72"/>
      <c r="K110" s="35" t="s">
        <v>65</v>
      </c>
      <c r="L110" s="80">
        <v>110</v>
      </c>
      <c r="M110" s="80"/>
      <c r="N110" s="74"/>
      <c r="O110" s="82" t="s">
        <v>249</v>
      </c>
      <c r="P110" s="82">
        <v>1</v>
      </c>
      <c r="Q110" s="82" t="s">
        <v>250</v>
      </c>
      <c r="R110" s="82"/>
      <c r="S110" s="82"/>
      <c r="T110" s="81" t="str">
        <f>REPLACE(INDEX(GroupVertices[Group],MATCH(Edges[[#This Row],[Vertex 1]],GroupVertices[Vertex],0)),1,1,"")</f>
        <v>3</v>
      </c>
      <c r="U110" s="81" t="str">
        <f>REPLACE(INDEX(GroupVertices[Group],MATCH(Edges[[#This Row],[Vertex 2]],GroupVertices[Vertex],0)),1,1,"")</f>
        <v>2</v>
      </c>
      <c r="V110" s="35"/>
      <c r="W110" s="35"/>
      <c r="X110" s="35"/>
      <c r="Y110" s="35"/>
      <c r="Z110" s="35"/>
      <c r="AA110" s="35"/>
      <c r="AB110" s="35"/>
      <c r="AC110" s="35"/>
      <c r="AD110" s="35"/>
    </row>
    <row r="111" spans="1:30" ht="15">
      <c r="A111" s="66" t="s">
        <v>209</v>
      </c>
      <c r="B111" s="66" t="s">
        <v>207</v>
      </c>
      <c r="C111" s="67"/>
      <c r="D111" s="68">
        <v>1</v>
      </c>
      <c r="E111" s="69" t="s">
        <v>132</v>
      </c>
      <c r="F111" s="70"/>
      <c r="G111" s="67"/>
      <c r="H111" s="71"/>
      <c r="I111" s="72"/>
      <c r="J111" s="72"/>
      <c r="K111" s="35" t="s">
        <v>66</v>
      </c>
      <c r="L111" s="80">
        <v>111</v>
      </c>
      <c r="M111" s="80"/>
      <c r="N111" s="74"/>
      <c r="O111" s="82" t="s">
        <v>249</v>
      </c>
      <c r="P111" s="82">
        <v>1</v>
      </c>
      <c r="Q111" s="82" t="s">
        <v>250</v>
      </c>
      <c r="R111" s="82"/>
      <c r="S111" s="82"/>
      <c r="T111" s="81" t="str">
        <f>REPLACE(INDEX(GroupVertices[Group],MATCH(Edges[[#This Row],[Vertex 1]],GroupVertices[Vertex],0)),1,1,"")</f>
        <v>3</v>
      </c>
      <c r="U111" s="81" t="str">
        <f>REPLACE(INDEX(GroupVertices[Group],MATCH(Edges[[#This Row],[Vertex 2]],GroupVertices[Vertex],0)),1,1,"")</f>
        <v>2</v>
      </c>
      <c r="V111" s="35"/>
      <c r="W111" s="35"/>
      <c r="X111" s="35"/>
      <c r="Y111" s="35"/>
      <c r="Z111" s="35"/>
      <c r="AA111" s="35"/>
      <c r="AB111" s="35"/>
      <c r="AC111" s="35"/>
      <c r="AD111" s="35"/>
    </row>
    <row r="112" spans="1:30" ht="15">
      <c r="A112" s="66" t="s">
        <v>203</v>
      </c>
      <c r="B112" s="66" t="s">
        <v>209</v>
      </c>
      <c r="C112" s="67"/>
      <c r="D112" s="68">
        <v>1</v>
      </c>
      <c r="E112" s="69" t="s">
        <v>132</v>
      </c>
      <c r="F112" s="70"/>
      <c r="G112" s="67"/>
      <c r="H112" s="71"/>
      <c r="I112" s="72"/>
      <c r="J112" s="72"/>
      <c r="K112" s="35" t="s">
        <v>65</v>
      </c>
      <c r="L112" s="80">
        <v>112</v>
      </c>
      <c r="M112" s="80"/>
      <c r="N112" s="74"/>
      <c r="O112" s="82" t="s">
        <v>249</v>
      </c>
      <c r="P112" s="82">
        <v>1</v>
      </c>
      <c r="Q112" s="82" t="s">
        <v>250</v>
      </c>
      <c r="R112" s="82"/>
      <c r="S112" s="82"/>
      <c r="T112" s="81" t="str">
        <f>REPLACE(INDEX(GroupVertices[Group],MATCH(Edges[[#This Row],[Vertex 1]],GroupVertices[Vertex],0)),1,1,"")</f>
        <v>1</v>
      </c>
      <c r="U112" s="81" t="str">
        <f>REPLACE(INDEX(GroupVertices[Group],MATCH(Edges[[#This Row],[Vertex 2]],GroupVertices[Vertex],0)),1,1,"")</f>
        <v>3</v>
      </c>
      <c r="V112" s="35"/>
      <c r="W112" s="35"/>
      <c r="X112" s="35"/>
      <c r="Y112" s="35"/>
      <c r="Z112" s="35"/>
      <c r="AA112" s="35"/>
      <c r="AB112" s="35"/>
      <c r="AC112" s="35"/>
      <c r="AD112" s="35"/>
    </row>
    <row r="113" spans="1:30" ht="15">
      <c r="A113" s="66" t="s">
        <v>207</v>
      </c>
      <c r="B113" s="66" t="s">
        <v>209</v>
      </c>
      <c r="C113" s="67"/>
      <c r="D113" s="68">
        <v>1</v>
      </c>
      <c r="E113" s="69" t="s">
        <v>132</v>
      </c>
      <c r="F113" s="70"/>
      <c r="G113" s="67"/>
      <c r="H113" s="71"/>
      <c r="I113" s="72"/>
      <c r="J113" s="72"/>
      <c r="K113" s="35" t="s">
        <v>66</v>
      </c>
      <c r="L113" s="80">
        <v>113</v>
      </c>
      <c r="M113" s="80"/>
      <c r="N113" s="74"/>
      <c r="O113" s="82" t="s">
        <v>249</v>
      </c>
      <c r="P113" s="82">
        <v>1</v>
      </c>
      <c r="Q113" s="82" t="s">
        <v>250</v>
      </c>
      <c r="R113" s="82"/>
      <c r="S113" s="82"/>
      <c r="T113" s="81" t="str">
        <f>REPLACE(INDEX(GroupVertices[Group],MATCH(Edges[[#This Row],[Vertex 1]],GroupVertices[Vertex],0)),1,1,"")</f>
        <v>2</v>
      </c>
      <c r="U113" s="81" t="str">
        <f>REPLACE(INDEX(GroupVertices[Group],MATCH(Edges[[#This Row],[Vertex 2]],GroupVertices[Vertex],0)),1,1,"")</f>
        <v>3</v>
      </c>
      <c r="V113" s="35"/>
      <c r="W113" s="35"/>
      <c r="X113" s="35"/>
      <c r="Y113" s="35"/>
      <c r="Z113" s="35"/>
      <c r="AA113" s="35"/>
      <c r="AB113" s="35"/>
      <c r="AC113" s="35"/>
      <c r="AD113" s="35"/>
    </row>
    <row r="114" spans="1:30" ht="15">
      <c r="A114" s="66" t="s">
        <v>229</v>
      </c>
      <c r="B114" s="66" t="s">
        <v>209</v>
      </c>
      <c r="C114" s="67"/>
      <c r="D114" s="68">
        <v>1</v>
      </c>
      <c r="E114" s="69" t="s">
        <v>132</v>
      </c>
      <c r="F114" s="70"/>
      <c r="G114" s="67"/>
      <c r="H114" s="71"/>
      <c r="I114" s="72"/>
      <c r="J114" s="72"/>
      <c r="K114" s="35" t="s">
        <v>65</v>
      </c>
      <c r="L114" s="80">
        <v>114</v>
      </c>
      <c r="M114" s="80"/>
      <c r="N114" s="74"/>
      <c r="O114" s="82" t="s">
        <v>249</v>
      </c>
      <c r="P114" s="82">
        <v>1</v>
      </c>
      <c r="Q114" s="82" t="s">
        <v>250</v>
      </c>
      <c r="R114" s="82"/>
      <c r="S114" s="82"/>
      <c r="T114" s="81" t="str">
        <f>REPLACE(INDEX(GroupVertices[Group],MATCH(Edges[[#This Row],[Vertex 1]],GroupVertices[Vertex],0)),1,1,"")</f>
        <v>3</v>
      </c>
      <c r="U114" s="81" t="str">
        <f>REPLACE(INDEX(GroupVertices[Group],MATCH(Edges[[#This Row],[Vertex 2]],GroupVertices[Vertex],0)),1,1,"")</f>
        <v>3</v>
      </c>
      <c r="V114" s="35"/>
      <c r="W114" s="35"/>
      <c r="X114" s="35"/>
      <c r="Y114" s="35"/>
      <c r="Z114" s="35"/>
      <c r="AA114" s="35"/>
      <c r="AB114" s="35"/>
      <c r="AC114" s="35"/>
      <c r="AD114" s="35"/>
    </row>
    <row r="115" spans="1:30" ht="15">
      <c r="A115" s="66" t="s">
        <v>228</v>
      </c>
      <c r="B115" s="66" t="s">
        <v>209</v>
      </c>
      <c r="C115" s="67"/>
      <c r="D115" s="68">
        <v>1</v>
      </c>
      <c r="E115" s="69" t="s">
        <v>132</v>
      </c>
      <c r="F115" s="70"/>
      <c r="G115" s="67"/>
      <c r="H115" s="71"/>
      <c r="I115" s="72"/>
      <c r="J115" s="72"/>
      <c r="K115" s="35" t="s">
        <v>65</v>
      </c>
      <c r="L115" s="80">
        <v>115</v>
      </c>
      <c r="M115" s="80"/>
      <c r="N115" s="74"/>
      <c r="O115" s="82" t="s">
        <v>249</v>
      </c>
      <c r="P115" s="82">
        <v>1</v>
      </c>
      <c r="Q115" s="82" t="s">
        <v>250</v>
      </c>
      <c r="R115" s="82"/>
      <c r="S115" s="82"/>
      <c r="T115" s="81" t="str">
        <f>REPLACE(INDEX(GroupVertices[Group],MATCH(Edges[[#This Row],[Vertex 1]],GroupVertices[Vertex],0)),1,1,"")</f>
        <v>3</v>
      </c>
      <c r="U115" s="81" t="str">
        <f>REPLACE(INDEX(GroupVertices[Group],MATCH(Edges[[#This Row],[Vertex 2]],GroupVertices[Vertex],0)),1,1,"")</f>
        <v>3</v>
      </c>
      <c r="V115" s="35"/>
      <c r="W115" s="35"/>
      <c r="X115" s="35"/>
      <c r="Y115" s="35"/>
      <c r="Z115" s="35"/>
      <c r="AA115" s="35"/>
      <c r="AB115" s="35"/>
      <c r="AC115" s="35"/>
      <c r="AD115" s="35"/>
    </row>
    <row r="116" spans="1:30" ht="15">
      <c r="A116" s="66" t="s">
        <v>207</v>
      </c>
      <c r="B116" s="66" t="s">
        <v>216</v>
      </c>
      <c r="C116" s="67"/>
      <c r="D116" s="68">
        <v>1</v>
      </c>
      <c r="E116" s="69" t="s">
        <v>132</v>
      </c>
      <c r="F116" s="70"/>
      <c r="G116" s="67"/>
      <c r="H116" s="71"/>
      <c r="I116" s="72"/>
      <c r="J116" s="72"/>
      <c r="K116" s="35" t="s">
        <v>66</v>
      </c>
      <c r="L116" s="80">
        <v>116</v>
      </c>
      <c r="M116" s="80"/>
      <c r="N116" s="74"/>
      <c r="O116" s="82" t="s">
        <v>249</v>
      </c>
      <c r="P116" s="82">
        <v>1</v>
      </c>
      <c r="Q116" s="82" t="s">
        <v>250</v>
      </c>
      <c r="R116" s="82"/>
      <c r="S116" s="82"/>
      <c r="T116" s="81" t="str">
        <f>REPLACE(INDEX(GroupVertices[Group],MATCH(Edges[[#This Row],[Vertex 1]],GroupVertices[Vertex],0)),1,1,"")</f>
        <v>2</v>
      </c>
      <c r="U116" s="81" t="str">
        <f>REPLACE(INDEX(GroupVertices[Group],MATCH(Edges[[#This Row],[Vertex 2]],GroupVertices[Vertex],0)),1,1,"")</f>
        <v>2</v>
      </c>
      <c r="V116" s="35"/>
      <c r="W116" s="35"/>
      <c r="X116" s="35"/>
      <c r="Y116" s="35"/>
      <c r="Z116" s="35"/>
      <c r="AA116" s="35"/>
      <c r="AB116" s="35"/>
      <c r="AC116" s="35"/>
      <c r="AD116" s="35"/>
    </row>
    <row r="117" spans="1:30" ht="15">
      <c r="A117" s="66" t="s">
        <v>203</v>
      </c>
      <c r="B117" s="66" t="s">
        <v>207</v>
      </c>
      <c r="C117" s="67"/>
      <c r="D117" s="68">
        <v>1</v>
      </c>
      <c r="E117" s="69" t="s">
        <v>132</v>
      </c>
      <c r="F117" s="70"/>
      <c r="G117" s="67"/>
      <c r="H117" s="71"/>
      <c r="I117" s="72"/>
      <c r="J117" s="72"/>
      <c r="K117" s="35" t="s">
        <v>65</v>
      </c>
      <c r="L117" s="80">
        <v>117</v>
      </c>
      <c r="M117" s="80"/>
      <c r="N117" s="74"/>
      <c r="O117" s="82" t="s">
        <v>249</v>
      </c>
      <c r="P117" s="82">
        <v>1</v>
      </c>
      <c r="Q117" s="82" t="s">
        <v>250</v>
      </c>
      <c r="R117" s="82"/>
      <c r="S117" s="82"/>
      <c r="T117" s="81" t="str">
        <f>REPLACE(INDEX(GroupVertices[Group],MATCH(Edges[[#This Row],[Vertex 1]],GroupVertices[Vertex],0)),1,1,"")</f>
        <v>1</v>
      </c>
      <c r="U117" s="81" t="str">
        <f>REPLACE(INDEX(GroupVertices[Group],MATCH(Edges[[#This Row],[Vertex 2]],GroupVertices[Vertex],0)),1,1,"")</f>
        <v>2</v>
      </c>
      <c r="V117" s="35"/>
      <c r="W117" s="35"/>
      <c r="X117" s="35"/>
      <c r="Y117" s="35"/>
      <c r="Z117" s="35"/>
      <c r="AA117" s="35"/>
      <c r="AB117" s="35"/>
      <c r="AC117" s="35"/>
      <c r="AD117" s="35"/>
    </row>
    <row r="118" spans="1:30" ht="15">
      <c r="A118" s="66" t="s">
        <v>216</v>
      </c>
      <c r="B118" s="66" t="s">
        <v>207</v>
      </c>
      <c r="C118" s="67"/>
      <c r="D118" s="68">
        <v>1</v>
      </c>
      <c r="E118" s="69" t="s">
        <v>132</v>
      </c>
      <c r="F118" s="70"/>
      <c r="G118" s="67"/>
      <c r="H118" s="71"/>
      <c r="I118" s="72"/>
      <c r="J118" s="72"/>
      <c r="K118" s="35" t="s">
        <v>66</v>
      </c>
      <c r="L118" s="80">
        <v>118</v>
      </c>
      <c r="M118" s="80"/>
      <c r="N118" s="74"/>
      <c r="O118" s="82" t="s">
        <v>249</v>
      </c>
      <c r="P118" s="82">
        <v>1</v>
      </c>
      <c r="Q118" s="82" t="s">
        <v>250</v>
      </c>
      <c r="R118" s="82"/>
      <c r="S118" s="82"/>
      <c r="T118" s="81" t="str">
        <f>REPLACE(INDEX(GroupVertices[Group],MATCH(Edges[[#This Row],[Vertex 1]],GroupVertices[Vertex],0)),1,1,"")</f>
        <v>2</v>
      </c>
      <c r="U118" s="81" t="str">
        <f>REPLACE(INDEX(GroupVertices[Group],MATCH(Edges[[#This Row],[Vertex 2]],GroupVertices[Vertex],0)),1,1,"")</f>
        <v>2</v>
      </c>
      <c r="V118" s="35"/>
      <c r="W118" s="35"/>
      <c r="X118" s="35"/>
      <c r="Y118" s="35"/>
      <c r="Z118" s="35"/>
      <c r="AA118" s="35"/>
      <c r="AB118" s="35"/>
      <c r="AC118" s="35"/>
      <c r="AD118" s="35"/>
    </row>
    <row r="119" spans="1:30" ht="15">
      <c r="A119" s="66" t="s">
        <v>228</v>
      </c>
      <c r="B119" s="66" t="s">
        <v>207</v>
      </c>
      <c r="C119" s="67"/>
      <c r="D119" s="68">
        <v>1</v>
      </c>
      <c r="E119" s="69" t="s">
        <v>132</v>
      </c>
      <c r="F119" s="70"/>
      <c r="G119" s="67"/>
      <c r="H119" s="71"/>
      <c r="I119" s="72"/>
      <c r="J119" s="72"/>
      <c r="K119" s="35" t="s">
        <v>65</v>
      </c>
      <c r="L119" s="80">
        <v>119</v>
      </c>
      <c r="M119" s="80"/>
      <c r="N119" s="74"/>
      <c r="O119" s="82" t="s">
        <v>249</v>
      </c>
      <c r="P119" s="82">
        <v>1</v>
      </c>
      <c r="Q119" s="82" t="s">
        <v>250</v>
      </c>
      <c r="R119" s="82"/>
      <c r="S119" s="82"/>
      <c r="T119" s="81" t="str">
        <f>REPLACE(INDEX(GroupVertices[Group],MATCH(Edges[[#This Row],[Vertex 1]],GroupVertices[Vertex],0)),1,1,"")</f>
        <v>3</v>
      </c>
      <c r="U119" s="81" t="str">
        <f>REPLACE(INDEX(GroupVertices[Group],MATCH(Edges[[#This Row],[Vertex 2]],GroupVertices[Vertex],0)),1,1,"")</f>
        <v>2</v>
      </c>
      <c r="V119" s="35"/>
      <c r="W119" s="35"/>
      <c r="X119" s="35"/>
      <c r="Y119" s="35"/>
      <c r="Z119" s="35"/>
      <c r="AA119" s="35"/>
      <c r="AB119" s="35"/>
      <c r="AC119" s="35"/>
      <c r="AD119" s="35"/>
    </row>
    <row r="120" spans="1:30" ht="15">
      <c r="A120" s="66" t="s">
        <v>203</v>
      </c>
      <c r="B120" s="66" t="s">
        <v>216</v>
      </c>
      <c r="C120" s="67"/>
      <c r="D120" s="68">
        <v>1</v>
      </c>
      <c r="E120" s="69" t="s">
        <v>132</v>
      </c>
      <c r="F120" s="70"/>
      <c r="G120" s="67"/>
      <c r="H120" s="71"/>
      <c r="I120" s="72"/>
      <c r="J120" s="72"/>
      <c r="K120" s="35" t="s">
        <v>65</v>
      </c>
      <c r="L120" s="80">
        <v>120</v>
      </c>
      <c r="M120" s="80"/>
      <c r="N120" s="74"/>
      <c r="O120" s="82" t="s">
        <v>249</v>
      </c>
      <c r="P120" s="82">
        <v>1</v>
      </c>
      <c r="Q120" s="82" t="s">
        <v>250</v>
      </c>
      <c r="R120" s="82"/>
      <c r="S120" s="82"/>
      <c r="T120" s="81" t="str">
        <f>REPLACE(INDEX(GroupVertices[Group],MATCH(Edges[[#This Row],[Vertex 1]],GroupVertices[Vertex],0)),1,1,"")</f>
        <v>1</v>
      </c>
      <c r="U120" s="81" t="str">
        <f>REPLACE(INDEX(GroupVertices[Group],MATCH(Edges[[#This Row],[Vertex 2]],GroupVertices[Vertex],0)),1,1,"")</f>
        <v>2</v>
      </c>
      <c r="V120" s="35"/>
      <c r="W120" s="35"/>
      <c r="X120" s="35"/>
      <c r="Y120" s="35"/>
      <c r="Z120" s="35"/>
      <c r="AA120" s="35"/>
      <c r="AB120" s="35"/>
      <c r="AC120" s="35"/>
      <c r="AD120" s="35"/>
    </row>
    <row r="121" spans="1:30" ht="15">
      <c r="A121" s="66" t="s">
        <v>228</v>
      </c>
      <c r="B121" s="66" t="s">
        <v>216</v>
      </c>
      <c r="C121" s="67"/>
      <c r="D121" s="68">
        <v>1</v>
      </c>
      <c r="E121" s="69" t="s">
        <v>132</v>
      </c>
      <c r="F121" s="70"/>
      <c r="G121" s="67"/>
      <c r="H121" s="71"/>
      <c r="I121" s="72"/>
      <c r="J121" s="72"/>
      <c r="K121" s="35" t="s">
        <v>65</v>
      </c>
      <c r="L121" s="80">
        <v>121</v>
      </c>
      <c r="M121" s="80"/>
      <c r="N121" s="74"/>
      <c r="O121" s="82" t="s">
        <v>249</v>
      </c>
      <c r="P121" s="82">
        <v>1</v>
      </c>
      <c r="Q121" s="82" t="s">
        <v>250</v>
      </c>
      <c r="R121" s="82"/>
      <c r="S121" s="82"/>
      <c r="T121" s="81" t="str">
        <f>REPLACE(INDEX(GroupVertices[Group],MATCH(Edges[[#This Row],[Vertex 1]],GroupVertices[Vertex],0)),1,1,"")</f>
        <v>3</v>
      </c>
      <c r="U121" s="81" t="str">
        <f>REPLACE(INDEX(GroupVertices[Group],MATCH(Edges[[#This Row],[Vertex 2]],GroupVertices[Vertex],0)),1,1,"")</f>
        <v>2</v>
      </c>
      <c r="V121" s="35"/>
      <c r="W121" s="35"/>
      <c r="X121" s="35"/>
      <c r="Y121" s="35"/>
      <c r="Z121" s="35"/>
      <c r="AA121" s="35"/>
      <c r="AB121" s="35"/>
      <c r="AC121" s="35"/>
      <c r="AD121" s="35"/>
    </row>
    <row r="122" spans="1:30" ht="15">
      <c r="A122" s="66" t="s">
        <v>229</v>
      </c>
      <c r="B122" s="66" t="s">
        <v>228</v>
      </c>
      <c r="C122" s="67"/>
      <c r="D122" s="68">
        <v>1</v>
      </c>
      <c r="E122" s="69" t="s">
        <v>132</v>
      </c>
      <c r="F122" s="70"/>
      <c r="G122" s="67"/>
      <c r="H122" s="71"/>
      <c r="I122" s="72"/>
      <c r="J122" s="72"/>
      <c r="K122" s="35" t="s">
        <v>66</v>
      </c>
      <c r="L122" s="80">
        <v>122</v>
      </c>
      <c r="M122" s="80"/>
      <c r="N122" s="74"/>
      <c r="O122" s="82" t="s">
        <v>249</v>
      </c>
      <c r="P122" s="82">
        <v>1</v>
      </c>
      <c r="Q122" s="82" t="s">
        <v>250</v>
      </c>
      <c r="R122" s="82"/>
      <c r="S122" s="82"/>
      <c r="T122" s="81" t="str">
        <f>REPLACE(INDEX(GroupVertices[Group],MATCH(Edges[[#This Row],[Vertex 1]],GroupVertices[Vertex],0)),1,1,"")</f>
        <v>3</v>
      </c>
      <c r="U122" s="81" t="str">
        <f>REPLACE(INDEX(GroupVertices[Group],MATCH(Edges[[#This Row],[Vertex 2]],GroupVertices[Vertex],0)),1,1,"")</f>
        <v>3</v>
      </c>
      <c r="V122" s="35"/>
      <c r="W122" s="35"/>
      <c r="X122" s="35"/>
      <c r="Y122" s="35"/>
      <c r="Z122" s="35"/>
      <c r="AA122" s="35"/>
      <c r="AB122" s="35"/>
      <c r="AC122" s="35"/>
      <c r="AD122" s="35"/>
    </row>
    <row r="123" spans="1:30" ht="15">
      <c r="A123" s="66" t="s">
        <v>203</v>
      </c>
      <c r="B123" s="66" t="s">
        <v>229</v>
      </c>
      <c r="C123" s="67"/>
      <c r="D123" s="68">
        <v>1</v>
      </c>
      <c r="E123" s="69" t="s">
        <v>132</v>
      </c>
      <c r="F123" s="70"/>
      <c r="G123" s="67"/>
      <c r="H123" s="71"/>
      <c r="I123" s="72"/>
      <c r="J123" s="72"/>
      <c r="K123" s="35" t="s">
        <v>65</v>
      </c>
      <c r="L123" s="80">
        <v>123</v>
      </c>
      <c r="M123" s="80"/>
      <c r="N123" s="74"/>
      <c r="O123" s="82" t="s">
        <v>249</v>
      </c>
      <c r="P123" s="82">
        <v>1</v>
      </c>
      <c r="Q123" s="82" t="s">
        <v>250</v>
      </c>
      <c r="R123" s="82"/>
      <c r="S123" s="82"/>
      <c r="T123" s="81" t="str">
        <f>REPLACE(INDEX(GroupVertices[Group],MATCH(Edges[[#This Row],[Vertex 1]],GroupVertices[Vertex],0)),1,1,"")</f>
        <v>1</v>
      </c>
      <c r="U123" s="81" t="str">
        <f>REPLACE(INDEX(GroupVertices[Group],MATCH(Edges[[#This Row],[Vertex 2]],GroupVertices[Vertex],0)),1,1,"")</f>
        <v>3</v>
      </c>
      <c r="V123" s="35"/>
      <c r="W123" s="35"/>
      <c r="X123" s="35"/>
      <c r="Y123" s="35"/>
      <c r="Z123" s="35"/>
      <c r="AA123" s="35"/>
      <c r="AB123" s="35"/>
      <c r="AC123" s="35"/>
      <c r="AD123" s="35"/>
    </row>
    <row r="124" spans="1:30" ht="15">
      <c r="A124" s="66" t="s">
        <v>226</v>
      </c>
      <c r="B124" s="66" t="s">
        <v>229</v>
      </c>
      <c r="C124" s="67"/>
      <c r="D124" s="68">
        <v>1</v>
      </c>
      <c r="E124" s="69" t="s">
        <v>132</v>
      </c>
      <c r="F124" s="70"/>
      <c r="G124" s="67"/>
      <c r="H124" s="71"/>
      <c r="I124" s="72"/>
      <c r="J124" s="72"/>
      <c r="K124" s="35" t="s">
        <v>65</v>
      </c>
      <c r="L124" s="80">
        <v>124</v>
      </c>
      <c r="M124" s="80"/>
      <c r="N124" s="74"/>
      <c r="O124" s="82" t="s">
        <v>249</v>
      </c>
      <c r="P124" s="82">
        <v>1</v>
      </c>
      <c r="Q124" s="82" t="s">
        <v>250</v>
      </c>
      <c r="R124" s="82"/>
      <c r="S124" s="82"/>
      <c r="T124" s="81" t="str">
        <f>REPLACE(INDEX(GroupVertices[Group],MATCH(Edges[[#This Row],[Vertex 1]],GroupVertices[Vertex],0)),1,1,"")</f>
        <v>3</v>
      </c>
      <c r="U124" s="81" t="str">
        <f>REPLACE(INDEX(GroupVertices[Group],MATCH(Edges[[#This Row],[Vertex 2]],GroupVertices[Vertex],0)),1,1,"")</f>
        <v>3</v>
      </c>
      <c r="V124" s="35"/>
      <c r="W124" s="35"/>
      <c r="X124" s="35"/>
      <c r="Y124" s="35"/>
      <c r="Z124" s="35"/>
      <c r="AA124" s="35"/>
      <c r="AB124" s="35"/>
      <c r="AC124" s="35"/>
      <c r="AD124" s="35"/>
    </row>
    <row r="125" spans="1:30" ht="15">
      <c r="A125" s="66" t="s">
        <v>228</v>
      </c>
      <c r="B125" s="66" t="s">
        <v>229</v>
      </c>
      <c r="C125" s="67"/>
      <c r="D125" s="68">
        <v>1</v>
      </c>
      <c r="E125" s="69" t="s">
        <v>132</v>
      </c>
      <c r="F125" s="70"/>
      <c r="G125" s="67"/>
      <c r="H125" s="71"/>
      <c r="I125" s="72"/>
      <c r="J125" s="72"/>
      <c r="K125" s="35" t="s">
        <v>66</v>
      </c>
      <c r="L125" s="80">
        <v>125</v>
      </c>
      <c r="M125" s="80"/>
      <c r="N125" s="74"/>
      <c r="O125" s="82" t="s">
        <v>249</v>
      </c>
      <c r="P125" s="82">
        <v>1</v>
      </c>
      <c r="Q125" s="82" t="s">
        <v>250</v>
      </c>
      <c r="R125" s="82"/>
      <c r="S125" s="82"/>
      <c r="T125" s="81" t="str">
        <f>REPLACE(INDEX(GroupVertices[Group],MATCH(Edges[[#This Row],[Vertex 1]],GroupVertices[Vertex],0)),1,1,"")</f>
        <v>3</v>
      </c>
      <c r="U125" s="81" t="str">
        <f>REPLACE(INDEX(GroupVertices[Group],MATCH(Edges[[#This Row],[Vertex 2]],GroupVertices[Vertex],0)),1,1,"")</f>
        <v>3</v>
      </c>
      <c r="V125" s="35"/>
      <c r="W125" s="35"/>
      <c r="X125" s="35"/>
      <c r="Y125" s="35"/>
      <c r="Z125" s="35"/>
      <c r="AA125" s="35"/>
      <c r="AB125" s="35"/>
      <c r="AC125" s="35"/>
      <c r="AD125" s="35"/>
    </row>
    <row r="126" spans="1:30" ht="15">
      <c r="A126" s="66" t="s">
        <v>203</v>
      </c>
      <c r="B126" s="66" t="s">
        <v>248</v>
      </c>
      <c r="C126" s="67"/>
      <c r="D126" s="68">
        <v>1</v>
      </c>
      <c r="E126" s="69" t="s">
        <v>132</v>
      </c>
      <c r="F126" s="70"/>
      <c r="G126" s="67"/>
      <c r="H126" s="71"/>
      <c r="I126" s="72"/>
      <c r="J126" s="72"/>
      <c r="K126" s="35" t="s">
        <v>65</v>
      </c>
      <c r="L126" s="80">
        <v>126</v>
      </c>
      <c r="M126" s="80"/>
      <c r="N126" s="74"/>
      <c r="O126" s="82" t="s">
        <v>249</v>
      </c>
      <c r="P126" s="82">
        <v>1</v>
      </c>
      <c r="Q126" s="82" t="s">
        <v>250</v>
      </c>
      <c r="R126" s="82"/>
      <c r="S126" s="82"/>
      <c r="T126" s="81" t="str">
        <f>REPLACE(INDEX(GroupVertices[Group],MATCH(Edges[[#This Row],[Vertex 1]],GroupVertices[Vertex],0)),1,1,"")</f>
        <v>1</v>
      </c>
      <c r="U126" s="81" t="str">
        <f>REPLACE(INDEX(GroupVertices[Group],MATCH(Edges[[#This Row],[Vertex 2]],GroupVertices[Vertex],0)),1,1,"")</f>
        <v>3</v>
      </c>
      <c r="V126" s="35"/>
      <c r="W126" s="35"/>
      <c r="X126" s="35"/>
      <c r="Y126" s="35"/>
      <c r="Z126" s="35"/>
      <c r="AA126" s="35"/>
      <c r="AB126" s="35"/>
      <c r="AC126" s="35"/>
      <c r="AD126" s="35"/>
    </row>
    <row r="127" spans="1:30" ht="15">
      <c r="A127" s="66" t="s">
        <v>228</v>
      </c>
      <c r="B127" s="66" t="s">
        <v>248</v>
      </c>
      <c r="C127" s="67"/>
      <c r="D127" s="68">
        <v>1</v>
      </c>
      <c r="E127" s="69" t="s">
        <v>132</v>
      </c>
      <c r="F127" s="70"/>
      <c r="G127" s="67"/>
      <c r="H127" s="71"/>
      <c r="I127" s="72"/>
      <c r="J127" s="72"/>
      <c r="K127" s="35" t="s">
        <v>65</v>
      </c>
      <c r="L127" s="80">
        <v>127</v>
      </c>
      <c r="M127" s="80"/>
      <c r="N127" s="74"/>
      <c r="O127" s="82" t="s">
        <v>249</v>
      </c>
      <c r="P127" s="82">
        <v>1</v>
      </c>
      <c r="Q127" s="82" t="s">
        <v>250</v>
      </c>
      <c r="R127" s="82"/>
      <c r="S127" s="82"/>
      <c r="T127" s="81" t="str">
        <f>REPLACE(INDEX(GroupVertices[Group],MATCH(Edges[[#This Row],[Vertex 1]],GroupVertices[Vertex],0)),1,1,"")</f>
        <v>3</v>
      </c>
      <c r="U127" s="81" t="str">
        <f>REPLACE(INDEX(GroupVertices[Group],MATCH(Edges[[#This Row],[Vertex 2]],GroupVertices[Vertex],0)),1,1,"")</f>
        <v>3</v>
      </c>
      <c r="V127" s="35"/>
      <c r="W127" s="35"/>
      <c r="X127" s="35"/>
      <c r="Y127" s="35"/>
      <c r="Z127" s="35"/>
      <c r="AA127" s="35"/>
      <c r="AB127" s="35"/>
      <c r="AC127" s="35"/>
      <c r="AD127" s="35"/>
    </row>
    <row r="128" spans="1:30" ht="15">
      <c r="A128" s="66" t="s">
        <v>226</v>
      </c>
      <c r="B128" s="66" t="s">
        <v>228</v>
      </c>
      <c r="C128" s="67"/>
      <c r="D128" s="68">
        <v>1</v>
      </c>
      <c r="E128" s="69" t="s">
        <v>132</v>
      </c>
      <c r="F128" s="70"/>
      <c r="G128" s="67"/>
      <c r="H128" s="71"/>
      <c r="I128" s="72"/>
      <c r="J128" s="72"/>
      <c r="K128" s="35" t="s">
        <v>66</v>
      </c>
      <c r="L128" s="80">
        <v>128</v>
      </c>
      <c r="M128" s="80"/>
      <c r="N128" s="74"/>
      <c r="O128" s="82" t="s">
        <v>249</v>
      </c>
      <c r="P128" s="82">
        <v>1</v>
      </c>
      <c r="Q128" s="82" t="s">
        <v>250</v>
      </c>
      <c r="R128" s="82"/>
      <c r="S128" s="82"/>
      <c r="T128" s="81" t="str">
        <f>REPLACE(INDEX(GroupVertices[Group],MATCH(Edges[[#This Row],[Vertex 1]],GroupVertices[Vertex],0)),1,1,"")</f>
        <v>3</v>
      </c>
      <c r="U128" s="81" t="str">
        <f>REPLACE(INDEX(GroupVertices[Group],MATCH(Edges[[#This Row],[Vertex 2]],GroupVertices[Vertex],0)),1,1,"")</f>
        <v>3</v>
      </c>
      <c r="V128" s="35"/>
      <c r="W128" s="35"/>
      <c r="X128" s="35"/>
      <c r="Y128" s="35"/>
      <c r="Z128" s="35"/>
      <c r="AA128" s="35"/>
      <c r="AB128" s="35"/>
      <c r="AC128" s="35"/>
      <c r="AD128" s="35"/>
    </row>
    <row r="129" spans="1:30" ht="15">
      <c r="A129" s="66" t="s">
        <v>203</v>
      </c>
      <c r="B129" s="66" t="s">
        <v>226</v>
      </c>
      <c r="C129" s="67"/>
      <c r="D129" s="68">
        <v>1</v>
      </c>
      <c r="E129" s="69" t="s">
        <v>132</v>
      </c>
      <c r="F129" s="70"/>
      <c r="G129" s="67"/>
      <c r="H129" s="71"/>
      <c r="I129" s="72"/>
      <c r="J129" s="72"/>
      <c r="K129" s="35" t="s">
        <v>65</v>
      </c>
      <c r="L129" s="80">
        <v>129</v>
      </c>
      <c r="M129" s="80"/>
      <c r="N129" s="74"/>
      <c r="O129" s="82" t="s">
        <v>249</v>
      </c>
      <c r="P129" s="82">
        <v>1</v>
      </c>
      <c r="Q129" s="82" t="s">
        <v>250</v>
      </c>
      <c r="R129" s="82"/>
      <c r="S129" s="82"/>
      <c r="T129" s="81" t="str">
        <f>REPLACE(INDEX(GroupVertices[Group],MATCH(Edges[[#This Row],[Vertex 1]],GroupVertices[Vertex],0)),1,1,"")</f>
        <v>1</v>
      </c>
      <c r="U129" s="81" t="str">
        <f>REPLACE(INDEX(GroupVertices[Group],MATCH(Edges[[#This Row],[Vertex 2]],GroupVertices[Vertex],0)),1,1,"")</f>
        <v>3</v>
      </c>
      <c r="V129" s="35"/>
      <c r="W129" s="35"/>
      <c r="X129" s="35"/>
      <c r="Y129" s="35"/>
      <c r="Z129" s="35"/>
      <c r="AA129" s="35"/>
      <c r="AB129" s="35"/>
      <c r="AC129" s="35"/>
      <c r="AD129" s="35"/>
    </row>
    <row r="130" spans="1:30" ht="15">
      <c r="A130" s="66" t="s">
        <v>228</v>
      </c>
      <c r="B130" s="66" t="s">
        <v>226</v>
      </c>
      <c r="C130" s="67"/>
      <c r="D130" s="68">
        <v>1</v>
      </c>
      <c r="E130" s="69" t="s">
        <v>132</v>
      </c>
      <c r="F130" s="70"/>
      <c r="G130" s="67"/>
      <c r="H130" s="71"/>
      <c r="I130" s="72"/>
      <c r="J130" s="72"/>
      <c r="K130" s="35" t="s">
        <v>66</v>
      </c>
      <c r="L130" s="80">
        <v>130</v>
      </c>
      <c r="M130" s="80"/>
      <c r="N130" s="74"/>
      <c r="O130" s="82" t="s">
        <v>249</v>
      </c>
      <c r="P130" s="82">
        <v>1</v>
      </c>
      <c r="Q130" s="82" t="s">
        <v>250</v>
      </c>
      <c r="R130" s="82"/>
      <c r="S130" s="82"/>
      <c r="T130" s="81" t="str">
        <f>REPLACE(INDEX(GroupVertices[Group],MATCH(Edges[[#This Row],[Vertex 1]],GroupVertices[Vertex],0)),1,1,"")</f>
        <v>3</v>
      </c>
      <c r="U130" s="81" t="str">
        <f>REPLACE(INDEX(GroupVertices[Group],MATCH(Edges[[#This Row],[Vertex 2]],GroupVertices[Vertex],0)),1,1,"")</f>
        <v>3</v>
      </c>
      <c r="V130" s="35"/>
      <c r="W130" s="35"/>
      <c r="X130" s="35"/>
      <c r="Y130" s="35"/>
      <c r="Z130" s="35"/>
      <c r="AA130" s="35"/>
      <c r="AB130" s="35"/>
      <c r="AC130" s="35"/>
      <c r="AD130" s="35"/>
    </row>
    <row r="131" spans="1:30" ht="15">
      <c r="A131" s="66" t="s">
        <v>203</v>
      </c>
      <c r="B131" s="66" t="s">
        <v>228</v>
      </c>
      <c r="C131" s="67"/>
      <c r="D131" s="68">
        <v>1</v>
      </c>
      <c r="E131" s="69" t="s">
        <v>132</v>
      </c>
      <c r="F131" s="70"/>
      <c r="G131" s="67"/>
      <c r="H131" s="71"/>
      <c r="I131" s="72"/>
      <c r="J131" s="72"/>
      <c r="K131" s="35" t="s">
        <v>65</v>
      </c>
      <c r="L131" s="80">
        <v>131</v>
      </c>
      <c r="M131" s="80"/>
      <c r="N131" s="74"/>
      <c r="O131" s="82" t="s">
        <v>249</v>
      </c>
      <c r="P131" s="82">
        <v>1</v>
      </c>
      <c r="Q131" s="82" t="s">
        <v>250</v>
      </c>
      <c r="R131" s="82"/>
      <c r="S131" s="82"/>
      <c r="T131" s="81" t="str">
        <f>REPLACE(INDEX(GroupVertices[Group],MATCH(Edges[[#This Row],[Vertex 1]],GroupVertices[Vertex],0)),1,1,"")</f>
        <v>1</v>
      </c>
      <c r="U131" s="81" t="str">
        <f>REPLACE(INDEX(GroupVertices[Group],MATCH(Edges[[#This Row],[Vertex 2]],GroupVertices[Vertex],0)),1,1,"")</f>
        <v>3</v>
      </c>
      <c r="V131" s="35"/>
      <c r="W131" s="35"/>
      <c r="X131" s="35"/>
      <c r="Y131" s="35"/>
      <c r="Z131" s="35"/>
      <c r="AA131" s="35"/>
      <c r="AB131" s="35"/>
      <c r="AC131" s="35"/>
      <c r="AD131"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1369</v>
      </c>
      <c r="B2" s="110" t="s">
        <v>1370</v>
      </c>
      <c r="C2" s="55" t="s">
        <v>1371</v>
      </c>
    </row>
    <row r="3" spans="1:3" ht="15">
      <c r="A3" s="109" t="s">
        <v>332</v>
      </c>
      <c r="B3" s="109" t="s">
        <v>332</v>
      </c>
      <c r="C3" s="35">
        <v>24</v>
      </c>
    </row>
    <row r="4" spans="1:3" ht="15">
      <c r="A4" s="109" t="s">
        <v>332</v>
      </c>
      <c r="B4" s="109" t="s">
        <v>333</v>
      </c>
      <c r="C4" s="35">
        <v>17</v>
      </c>
    </row>
    <row r="5" spans="1:3" ht="15">
      <c r="A5" s="109" t="s">
        <v>332</v>
      </c>
      <c r="B5" s="109" t="s">
        <v>334</v>
      </c>
      <c r="C5" s="35">
        <v>12</v>
      </c>
    </row>
    <row r="6" spans="1:3" ht="15">
      <c r="A6" s="109" t="s">
        <v>332</v>
      </c>
      <c r="B6" s="109" t="s">
        <v>335</v>
      </c>
      <c r="C6" s="35">
        <v>2</v>
      </c>
    </row>
    <row r="7" spans="1:3" ht="15">
      <c r="A7" s="109" t="s">
        <v>333</v>
      </c>
      <c r="B7" s="109" t="s">
        <v>332</v>
      </c>
      <c r="C7" s="35">
        <v>1</v>
      </c>
    </row>
    <row r="8" spans="1:3" ht="15">
      <c r="A8" s="109" t="s">
        <v>333</v>
      </c>
      <c r="B8" s="109" t="s">
        <v>333</v>
      </c>
      <c r="C8" s="35">
        <v>37</v>
      </c>
    </row>
    <row r="9" spans="1:3" ht="15">
      <c r="A9" s="109" t="s">
        <v>333</v>
      </c>
      <c r="B9" s="109" t="s">
        <v>334</v>
      </c>
      <c r="C9" s="35">
        <v>8</v>
      </c>
    </row>
    <row r="10" spans="1:3" ht="15">
      <c r="A10" s="109" t="s">
        <v>334</v>
      </c>
      <c r="B10" s="109" t="s">
        <v>333</v>
      </c>
      <c r="C10" s="35">
        <v>6</v>
      </c>
    </row>
    <row r="11" spans="1:3" ht="15">
      <c r="A11" s="109" t="s">
        <v>334</v>
      </c>
      <c r="B11" s="109" t="s">
        <v>334</v>
      </c>
      <c r="C11" s="35">
        <v>19</v>
      </c>
    </row>
    <row r="12" spans="1:3" ht="15">
      <c r="A12" s="109" t="s">
        <v>335</v>
      </c>
      <c r="B12" s="109" t="s">
        <v>333</v>
      </c>
      <c r="C12" s="35">
        <v>1</v>
      </c>
    </row>
    <row r="13" spans="1:3" ht="15">
      <c r="A13" s="109" t="s">
        <v>335</v>
      </c>
      <c r="B13" s="109" t="s">
        <v>334</v>
      </c>
      <c r="C13" s="35">
        <v>1</v>
      </c>
    </row>
    <row r="14" spans="1:3" ht="15">
      <c r="A14" s="109" t="s">
        <v>335</v>
      </c>
      <c r="B14" s="109" t="s">
        <v>335</v>
      </c>
      <c r="C14"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1390</v>
      </c>
      <c r="B1" s="13" t="s">
        <v>17</v>
      </c>
    </row>
    <row r="2" spans="1:2" ht="15">
      <c r="A2" s="81" t="s">
        <v>1391</v>
      </c>
      <c r="B2" s="81"/>
    </row>
    <row r="3" spans="1:2" ht="15">
      <c r="A3" s="82" t="s">
        <v>1392</v>
      </c>
      <c r="B3" s="81"/>
    </row>
    <row r="4" spans="1:2" ht="15">
      <c r="A4" s="82" t="s">
        <v>1393</v>
      </c>
      <c r="B4" s="81"/>
    </row>
    <row r="5" spans="1:2" ht="15">
      <c r="A5" s="82" t="s">
        <v>1394</v>
      </c>
      <c r="B5" s="81"/>
    </row>
    <row r="6" spans="1:2" ht="15">
      <c r="A6" s="82" t="s">
        <v>1395</v>
      </c>
      <c r="B6" s="81"/>
    </row>
    <row r="7" spans="1:2" ht="15">
      <c r="A7" s="82" t="s">
        <v>258</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1396</v>
      </c>
      <c r="B1" s="13" t="s">
        <v>34</v>
      </c>
    </row>
    <row r="2" spans="1:2" ht="15">
      <c r="A2" s="100" t="s">
        <v>203</v>
      </c>
      <c r="B2" s="81">
        <v>1711.2</v>
      </c>
    </row>
    <row r="3" spans="1:2" ht="15">
      <c r="A3" s="104" t="s">
        <v>228</v>
      </c>
      <c r="B3" s="81">
        <v>57.533333</v>
      </c>
    </row>
    <row r="4" spans="1:2" ht="15">
      <c r="A4" s="104" t="s">
        <v>209</v>
      </c>
      <c r="B4" s="81">
        <v>43.5</v>
      </c>
    </row>
    <row r="5" spans="1:2" ht="15">
      <c r="A5" s="104" t="s">
        <v>205</v>
      </c>
      <c r="B5" s="81">
        <v>30.566667</v>
      </c>
    </row>
    <row r="6" spans="1:2" ht="15">
      <c r="A6" s="104" t="s">
        <v>207</v>
      </c>
      <c r="B6" s="81">
        <v>19.166667</v>
      </c>
    </row>
    <row r="7" spans="1:2" ht="15">
      <c r="A7" s="104" t="s">
        <v>208</v>
      </c>
      <c r="B7" s="81">
        <v>10.8</v>
      </c>
    </row>
    <row r="8" spans="1:2" ht="15">
      <c r="A8" s="104" t="s">
        <v>223</v>
      </c>
      <c r="B8" s="81">
        <v>9.166667</v>
      </c>
    </row>
    <row r="9" spans="1:2" ht="15">
      <c r="A9" s="104" t="s">
        <v>206</v>
      </c>
      <c r="B9" s="81">
        <v>6.566667</v>
      </c>
    </row>
    <row r="10" spans="1:2" ht="15">
      <c r="A10" s="104" t="s">
        <v>217</v>
      </c>
      <c r="B10" s="81">
        <v>6.366667</v>
      </c>
    </row>
    <row r="11" spans="1:2" ht="15">
      <c r="A11" s="104" t="s">
        <v>227</v>
      </c>
      <c r="B11" s="81">
        <v>6.166667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1397</v>
      </c>
      <c r="B1" s="13" t="s">
        <v>1398</v>
      </c>
      <c r="C1" s="13" t="s">
        <v>1399</v>
      </c>
      <c r="D1" s="13" t="s">
        <v>1401</v>
      </c>
      <c r="E1" s="13" t="s">
        <v>1400</v>
      </c>
      <c r="F1" s="13" t="s">
        <v>1403</v>
      </c>
      <c r="G1" s="13" t="s">
        <v>1402</v>
      </c>
      <c r="H1" s="13" t="s">
        <v>1405</v>
      </c>
      <c r="I1" s="13" t="s">
        <v>1404</v>
      </c>
      <c r="J1" s="13" t="s">
        <v>1406</v>
      </c>
    </row>
    <row r="2" spans="1:10" ht="15">
      <c r="A2" s="103" t="s">
        <v>352</v>
      </c>
      <c r="B2" s="103">
        <v>51</v>
      </c>
      <c r="C2" s="103" t="s">
        <v>379</v>
      </c>
      <c r="D2" s="103">
        <v>18</v>
      </c>
      <c r="E2" s="103" t="s">
        <v>353</v>
      </c>
      <c r="F2" s="103">
        <v>44</v>
      </c>
      <c r="G2" s="103" t="s">
        <v>360</v>
      </c>
      <c r="H2" s="103">
        <v>24</v>
      </c>
      <c r="I2" s="103" t="s">
        <v>375</v>
      </c>
      <c r="J2" s="103">
        <v>16</v>
      </c>
    </row>
    <row r="3" spans="1:10" ht="15">
      <c r="A3" s="105" t="s">
        <v>353</v>
      </c>
      <c r="B3" s="103">
        <v>46</v>
      </c>
      <c r="C3" s="103" t="s">
        <v>365</v>
      </c>
      <c r="D3" s="103">
        <v>17</v>
      </c>
      <c r="E3" s="103" t="s">
        <v>356</v>
      </c>
      <c r="F3" s="103">
        <v>34</v>
      </c>
      <c r="G3" s="103" t="s">
        <v>358</v>
      </c>
      <c r="H3" s="103">
        <v>23</v>
      </c>
      <c r="I3" s="103" t="s">
        <v>352</v>
      </c>
      <c r="J3" s="103">
        <v>14</v>
      </c>
    </row>
    <row r="4" spans="1:10" ht="15">
      <c r="A4" s="105" t="s">
        <v>354</v>
      </c>
      <c r="B4" s="103">
        <v>37</v>
      </c>
      <c r="C4" s="103" t="s">
        <v>381</v>
      </c>
      <c r="D4" s="103">
        <v>15</v>
      </c>
      <c r="E4" s="103" t="s">
        <v>361</v>
      </c>
      <c r="F4" s="103">
        <v>24</v>
      </c>
      <c r="G4" s="103" t="s">
        <v>354</v>
      </c>
      <c r="H4" s="103">
        <v>20</v>
      </c>
      <c r="I4" s="103" t="s">
        <v>444</v>
      </c>
      <c r="J4" s="103">
        <v>10</v>
      </c>
    </row>
    <row r="5" spans="1:10" ht="15">
      <c r="A5" s="105" t="s">
        <v>355</v>
      </c>
      <c r="B5" s="103">
        <v>37</v>
      </c>
      <c r="C5" s="103" t="s">
        <v>374</v>
      </c>
      <c r="D5" s="103">
        <v>14</v>
      </c>
      <c r="E5" s="103" t="s">
        <v>372</v>
      </c>
      <c r="F5" s="103">
        <v>21</v>
      </c>
      <c r="G5" s="103" t="s">
        <v>357</v>
      </c>
      <c r="H5" s="103">
        <v>18</v>
      </c>
      <c r="I5" s="103" t="s">
        <v>493</v>
      </c>
      <c r="J5" s="103">
        <v>8</v>
      </c>
    </row>
    <row r="6" spans="1:10" ht="15">
      <c r="A6" s="105" t="s">
        <v>356</v>
      </c>
      <c r="B6" s="103">
        <v>36</v>
      </c>
      <c r="C6" s="103" t="s">
        <v>393</v>
      </c>
      <c r="D6" s="103">
        <v>12</v>
      </c>
      <c r="E6" s="103" t="s">
        <v>359</v>
      </c>
      <c r="F6" s="103">
        <v>20</v>
      </c>
      <c r="G6" s="103" t="s">
        <v>352</v>
      </c>
      <c r="H6" s="103">
        <v>18</v>
      </c>
      <c r="I6" s="103" t="s">
        <v>409</v>
      </c>
      <c r="J6" s="103">
        <v>7</v>
      </c>
    </row>
    <row r="7" spans="1:10" ht="15">
      <c r="A7" s="105" t="s">
        <v>357</v>
      </c>
      <c r="B7" s="103">
        <v>35</v>
      </c>
      <c r="C7" s="103" t="s">
        <v>388</v>
      </c>
      <c r="D7" s="103">
        <v>11</v>
      </c>
      <c r="E7" s="103" t="s">
        <v>352</v>
      </c>
      <c r="F7" s="103">
        <v>16</v>
      </c>
      <c r="G7" s="103" t="s">
        <v>384</v>
      </c>
      <c r="H7" s="103">
        <v>18</v>
      </c>
      <c r="I7" s="103" t="s">
        <v>483</v>
      </c>
      <c r="J7" s="103">
        <v>7</v>
      </c>
    </row>
    <row r="8" spans="1:10" ht="15">
      <c r="A8" s="105" t="s">
        <v>358</v>
      </c>
      <c r="B8" s="103">
        <v>35</v>
      </c>
      <c r="C8" s="103" t="s">
        <v>385</v>
      </c>
      <c r="D8" s="103">
        <v>10</v>
      </c>
      <c r="E8" s="103" t="s">
        <v>355</v>
      </c>
      <c r="F8" s="103">
        <v>16</v>
      </c>
      <c r="G8" s="103" t="s">
        <v>364</v>
      </c>
      <c r="H8" s="103">
        <v>17</v>
      </c>
      <c r="I8" s="103" t="s">
        <v>380</v>
      </c>
      <c r="J8" s="103">
        <v>6</v>
      </c>
    </row>
    <row r="9" spans="1:10" ht="15">
      <c r="A9" s="105" t="s">
        <v>359</v>
      </c>
      <c r="B9" s="103">
        <v>33</v>
      </c>
      <c r="C9" s="103" t="s">
        <v>428</v>
      </c>
      <c r="D9" s="103">
        <v>10</v>
      </c>
      <c r="E9" s="103" t="s">
        <v>362</v>
      </c>
      <c r="F9" s="103">
        <v>14</v>
      </c>
      <c r="G9" s="103" t="s">
        <v>363</v>
      </c>
      <c r="H9" s="103">
        <v>16</v>
      </c>
      <c r="I9" s="103" t="s">
        <v>546</v>
      </c>
      <c r="J9" s="103">
        <v>5</v>
      </c>
    </row>
    <row r="10" spans="1:10" ht="15">
      <c r="A10" s="105" t="s">
        <v>360</v>
      </c>
      <c r="B10" s="103">
        <v>31</v>
      </c>
      <c r="C10" s="103" t="s">
        <v>368</v>
      </c>
      <c r="D10" s="103">
        <v>9</v>
      </c>
      <c r="E10" s="103" t="s">
        <v>354</v>
      </c>
      <c r="F10" s="103">
        <v>14</v>
      </c>
      <c r="G10" s="103" t="s">
        <v>392</v>
      </c>
      <c r="H10" s="103">
        <v>14</v>
      </c>
      <c r="I10" s="103" t="s">
        <v>396</v>
      </c>
      <c r="J10" s="103">
        <v>5</v>
      </c>
    </row>
    <row r="11" spans="1:10" ht="15">
      <c r="A11" s="105" t="s">
        <v>361</v>
      </c>
      <c r="B11" s="103">
        <v>30</v>
      </c>
      <c r="C11" s="103" t="s">
        <v>452</v>
      </c>
      <c r="D11" s="103">
        <v>9</v>
      </c>
      <c r="E11" s="103" t="s">
        <v>406</v>
      </c>
      <c r="F11" s="103">
        <v>12</v>
      </c>
      <c r="G11" s="103" t="s">
        <v>371</v>
      </c>
      <c r="H11" s="103">
        <v>13</v>
      </c>
      <c r="I11" s="103" t="s">
        <v>543</v>
      </c>
      <c r="J11" s="103">
        <v>4</v>
      </c>
    </row>
    <row r="14" spans="1:10" ht="15" customHeight="1">
      <c r="A14" s="13" t="s">
        <v>1412</v>
      </c>
      <c r="B14" s="13" t="s">
        <v>1398</v>
      </c>
      <c r="C14" s="13" t="s">
        <v>1423</v>
      </c>
      <c r="D14" s="13" t="s">
        <v>1401</v>
      </c>
      <c r="E14" s="13" t="s">
        <v>1432</v>
      </c>
      <c r="F14" s="13" t="s">
        <v>1403</v>
      </c>
      <c r="G14" s="13" t="s">
        <v>1440</v>
      </c>
      <c r="H14" s="13" t="s">
        <v>1405</v>
      </c>
      <c r="I14" s="13" t="s">
        <v>1445</v>
      </c>
      <c r="J14" s="13" t="s">
        <v>1406</v>
      </c>
    </row>
    <row r="15" spans="1:10" ht="15">
      <c r="A15" s="103" t="s">
        <v>1413</v>
      </c>
      <c r="B15" s="103">
        <v>36</v>
      </c>
      <c r="C15" s="103" t="s">
        <v>1417</v>
      </c>
      <c r="D15" s="103">
        <v>5</v>
      </c>
      <c r="E15" s="103" t="s">
        <v>1413</v>
      </c>
      <c r="F15" s="103">
        <v>34</v>
      </c>
      <c r="G15" s="103" t="s">
        <v>1414</v>
      </c>
      <c r="H15" s="103">
        <v>14</v>
      </c>
      <c r="I15" s="103" t="s">
        <v>1416</v>
      </c>
      <c r="J15" s="103">
        <v>12</v>
      </c>
    </row>
    <row r="16" spans="1:10" ht="15">
      <c r="A16" s="105" t="s">
        <v>1414</v>
      </c>
      <c r="B16" s="103">
        <v>31</v>
      </c>
      <c r="C16" s="103" t="s">
        <v>1420</v>
      </c>
      <c r="D16" s="103">
        <v>5</v>
      </c>
      <c r="E16" s="103" t="s">
        <v>1414</v>
      </c>
      <c r="F16" s="103">
        <v>14</v>
      </c>
      <c r="G16" s="103" t="s">
        <v>1418</v>
      </c>
      <c r="H16" s="103">
        <v>11</v>
      </c>
      <c r="I16" s="103" t="s">
        <v>1446</v>
      </c>
      <c r="J16" s="103">
        <v>6</v>
      </c>
    </row>
    <row r="17" spans="1:10" ht="15">
      <c r="A17" s="105" t="s">
        <v>1415</v>
      </c>
      <c r="B17" s="103">
        <v>21</v>
      </c>
      <c r="C17" s="103" t="s">
        <v>1424</v>
      </c>
      <c r="D17" s="103">
        <v>4</v>
      </c>
      <c r="E17" s="103" t="s">
        <v>1415</v>
      </c>
      <c r="F17" s="103">
        <v>8</v>
      </c>
      <c r="G17" s="103" t="s">
        <v>1415</v>
      </c>
      <c r="H17" s="103">
        <v>10</v>
      </c>
      <c r="I17" s="103" t="s">
        <v>1447</v>
      </c>
      <c r="J17" s="103">
        <v>4</v>
      </c>
    </row>
    <row r="18" spans="1:10" ht="15">
      <c r="A18" s="105" t="s">
        <v>1416</v>
      </c>
      <c r="B18" s="103">
        <v>14</v>
      </c>
      <c r="C18" s="103" t="s">
        <v>1425</v>
      </c>
      <c r="D18" s="103">
        <v>4</v>
      </c>
      <c r="E18" s="103" t="s">
        <v>1433</v>
      </c>
      <c r="F18" s="103">
        <v>8</v>
      </c>
      <c r="G18" s="103" t="s">
        <v>1421</v>
      </c>
      <c r="H18" s="103">
        <v>9</v>
      </c>
      <c r="I18" s="103" t="s">
        <v>1448</v>
      </c>
      <c r="J18" s="103">
        <v>4</v>
      </c>
    </row>
    <row r="19" spans="1:10" ht="15">
      <c r="A19" s="105" t="s">
        <v>1417</v>
      </c>
      <c r="B19" s="103">
        <v>11</v>
      </c>
      <c r="C19" s="103" t="s">
        <v>1426</v>
      </c>
      <c r="D19" s="103">
        <v>4</v>
      </c>
      <c r="E19" s="103" t="s">
        <v>1434</v>
      </c>
      <c r="F19" s="103">
        <v>8</v>
      </c>
      <c r="G19" s="103" t="s">
        <v>1419</v>
      </c>
      <c r="H19" s="103">
        <v>8</v>
      </c>
      <c r="I19" s="103" t="s">
        <v>1449</v>
      </c>
      <c r="J19" s="103">
        <v>3</v>
      </c>
    </row>
    <row r="20" spans="1:10" ht="15">
      <c r="A20" s="105" t="s">
        <v>1418</v>
      </c>
      <c r="B20" s="103">
        <v>11</v>
      </c>
      <c r="C20" s="103" t="s">
        <v>1427</v>
      </c>
      <c r="D20" s="103">
        <v>3</v>
      </c>
      <c r="E20" s="103" t="s">
        <v>1435</v>
      </c>
      <c r="F20" s="103">
        <v>8</v>
      </c>
      <c r="G20" s="103" t="s">
        <v>1441</v>
      </c>
      <c r="H20" s="103">
        <v>5</v>
      </c>
      <c r="I20" s="103" t="s">
        <v>1450</v>
      </c>
      <c r="J20" s="103">
        <v>2</v>
      </c>
    </row>
    <row r="21" spans="1:10" ht="15">
      <c r="A21" s="105" t="s">
        <v>1419</v>
      </c>
      <c r="B21" s="103">
        <v>10</v>
      </c>
      <c r="C21" s="103" t="s">
        <v>1428</v>
      </c>
      <c r="D21" s="103">
        <v>3</v>
      </c>
      <c r="E21" s="103" t="s">
        <v>1436</v>
      </c>
      <c r="F21" s="103">
        <v>6</v>
      </c>
      <c r="G21" s="103" t="s">
        <v>1422</v>
      </c>
      <c r="H21" s="103">
        <v>5</v>
      </c>
      <c r="I21" s="103" t="s">
        <v>1451</v>
      </c>
      <c r="J21" s="103">
        <v>2</v>
      </c>
    </row>
    <row r="22" spans="1:10" ht="15">
      <c r="A22" s="105" t="s">
        <v>1420</v>
      </c>
      <c r="B22" s="103">
        <v>9</v>
      </c>
      <c r="C22" s="103" t="s">
        <v>1429</v>
      </c>
      <c r="D22" s="103">
        <v>3</v>
      </c>
      <c r="E22" s="103" t="s">
        <v>1437</v>
      </c>
      <c r="F22" s="103">
        <v>6</v>
      </c>
      <c r="G22" s="103" t="s">
        <v>1442</v>
      </c>
      <c r="H22" s="103">
        <v>5</v>
      </c>
      <c r="I22" s="103" t="s">
        <v>1452</v>
      </c>
      <c r="J22" s="103">
        <v>2</v>
      </c>
    </row>
    <row r="23" spans="1:10" ht="15">
      <c r="A23" s="105" t="s">
        <v>1421</v>
      </c>
      <c r="B23" s="103">
        <v>9</v>
      </c>
      <c r="C23" s="103" t="s">
        <v>1430</v>
      </c>
      <c r="D23" s="103">
        <v>3</v>
      </c>
      <c r="E23" s="103" t="s">
        <v>1438</v>
      </c>
      <c r="F23" s="103">
        <v>6</v>
      </c>
      <c r="G23" s="103" t="s">
        <v>1443</v>
      </c>
      <c r="H23" s="103">
        <v>4</v>
      </c>
      <c r="I23" s="103" t="s">
        <v>1453</v>
      </c>
      <c r="J23" s="103">
        <v>2</v>
      </c>
    </row>
    <row r="24" spans="1:10" ht="15">
      <c r="A24" s="105" t="s">
        <v>1422</v>
      </c>
      <c r="B24" s="103">
        <v>8</v>
      </c>
      <c r="C24" s="103" t="s">
        <v>1431</v>
      </c>
      <c r="D24" s="103">
        <v>3</v>
      </c>
      <c r="E24" s="103" t="s">
        <v>1439</v>
      </c>
      <c r="F24" s="103">
        <v>5</v>
      </c>
      <c r="G24" s="103" t="s">
        <v>1444</v>
      </c>
      <c r="H24" s="103">
        <v>4</v>
      </c>
      <c r="I24" s="103" t="s">
        <v>1454</v>
      </c>
      <c r="J24" s="103">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9"/>
  <sheetViews>
    <sheetView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46.5742187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6.14062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1470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251</v>
      </c>
      <c r="AF2" s="13" t="s">
        <v>252</v>
      </c>
      <c r="AG2" s="13" t="s">
        <v>253</v>
      </c>
      <c r="AH2" s="13" t="s">
        <v>254</v>
      </c>
      <c r="AI2" s="13" t="s">
        <v>255</v>
      </c>
      <c r="AJ2" s="13" t="s">
        <v>256</v>
      </c>
      <c r="AK2" s="13" t="s">
        <v>257</v>
      </c>
      <c r="AL2" s="13" t="s">
        <v>258</v>
      </c>
      <c r="AM2" s="13" t="s">
        <v>340</v>
      </c>
      <c r="AN2" s="108" t="s">
        <v>1358</v>
      </c>
      <c r="AO2" s="108" t="s">
        <v>1359</v>
      </c>
      <c r="AP2" s="108" t="s">
        <v>1360</v>
      </c>
      <c r="AQ2" s="108" t="s">
        <v>1361</v>
      </c>
      <c r="AR2" s="108" t="s">
        <v>1362</v>
      </c>
      <c r="AS2" s="108" t="s">
        <v>1363</v>
      </c>
      <c r="AT2" s="108" t="s">
        <v>1364</v>
      </c>
      <c r="AU2" s="108" t="s">
        <v>1365</v>
      </c>
      <c r="AV2" s="108" t="s">
        <v>1367</v>
      </c>
      <c r="AW2" s="108" t="s">
        <v>1460</v>
      </c>
      <c r="AX2" s="108" t="s">
        <v>1462</v>
      </c>
      <c r="AY2" s="108" t="s">
        <v>1463</v>
      </c>
      <c r="AZ2" s="108" t="s">
        <v>1464</v>
      </c>
      <c r="BA2" s="3"/>
      <c r="BB2" s="3"/>
    </row>
    <row r="3" spans="1:54" ht="41.45" customHeight="1">
      <c r="A3" s="66" t="s">
        <v>203</v>
      </c>
      <c r="C3" s="67"/>
      <c r="D3" s="67" t="s">
        <v>64</v>
      </c>
      <c r="E3" s="68">
        <v>1000</v>
      </c>
      <c r="F3" s="70"/>
      <c r="G3" s="97" t="str">
        <f>HYPERLINK("https://upload.wikimedia.org/wikipedia/commons/d/dd/Gigi_Levy-Weiss.jpg")</f>
        <v>https://upload.wikimedia.org/wikipedia/commons/d/dd/Gigi_Levy-Weiss.jpg</v>
      </c>
      <c r="H3" s="67"/>
      <c r="I3" s="71" t="s">
        <v>203</v>
      </c>
      <c r="J3" s="72"/>
      <c r="K3" s="72" t="s">
        <v>75</v>
      </c>
      <c r="L3" s="71" t="s">
        <v>288</v>
      </c>
      <c r="M3" s="75">
        <v>9999</v>
      </c>
      <c r="N3" s="76">
        <v>2182.514892578125</v>
      </c>
      <c r="O3" s="76">
        <v>5063.4375</v>
      </c>
      <c r="P3" s="77"/>
      <c r="Q3" s="78"/>
      <c r="R3" s="78"/>
      <c r="S3" s="83"/>
      <c r="T3" s="49">
        <v>0</v>
      </c>
      <c r="U3" s="49">
        <v>46</v>
      </c>
      <c r="V3" s="50">
        <v>1711.2</v>
      </c>
      <c r="W3" s="50">
        <v>0.021739</v>
      </c>
      <c r="X3" s="50">
        <v>0.092626</v>
      </c>
      <c r="Y3" s="50">
        <v>9.408409</v>
      </c>
      <c r="Z3" s="50">
        <v>0.04009661835748792</v>
      </c>
      <c r="AA3" s="50">
        <v>0</v>
      </c>
      <c r="AB3" s="73">
        <v>6</v>
      </c>
      <c r="AC3" s="73"/>
      <c r="AD3" s="74"/>
      <c r="AE3" s="81" t="s">
        <v>259</v>
      </c>
      <c r="AF3" s="99" t="str">
        <f>HYPERLINK("http://en.wikipedia.org/wiki/Gigi_Levy-Weiss")</f>
        <v>http://en.wikipedia.org/wiki/Gigi_Levy-Weiss</v>
      </c>
      <c r="AG3" s="81" t="s">
        <v>285</v>
      </c>
      <c r="AH3" s="81" t="s">
        <v>288</v>
      </c>
      <c r="AI3" s="81"/>
      <c r="AJ3" s="81">
        <v>0.2348078</v>
      </c>
      <c r="AK3" s="81">
        <v>59</v>
      </c>
      <c r="AL3" s="81"/>
      <c r="AM3" s="81" t="str">
        <f>REPLACE(INDEX(GroupVertices[Group],MATCH(Vertices[[#This Row],[Vertex]],GroupVertices[Vertex],0)),1,1,"")</f>
        <v>1</v>
      </c>
      <c r="AN3" s="49">
        <v>1</v>
      </c>
      <c r="AO3" s="50">
        <v>1.0101010101010102</v>
      </c>
      <c r="AP3" s="49">
        <v>0</v>
      </c>
      <c r="AQ3" s="50">
        <v>0</v>
      </c>
      <c r="AR3" s="49">
        <v>0</v>
      </c>
      <c r="AS3" s="50">
        <v>0</v>
      </c>
      <c r="AT3" s="49">
        <v>98</v>
      </c>
      <c r="AU3" s="50">
        <v>98.98989898989899</v>
      </c>
      <c r="AV3" s="49">
        <v>99</v>
      </c>
      <c r="AW3" s="112" t="s">
        <v>1461</v>
      </c>
      <c r="AX3" s="112" t="s">
        <v>1461</v>
      </c>
      <c r="AY3" s="112" t="s">
        <v>1461</v>
      </c>
      <c r="AZ3" s="112" t="s">
        <v>1461</v>
      </c>
      <c r="BA3" s="3"/>
      <c r="BB3" s="3"/>
    </row>
    <row r="4" spans="1:57" ht="41.45" customHeight="1">
      <c r="A4" s="66" t="s">
        <v>228</v>
      </c>
      <c r="C4" s="67"/>
      <c r="D4" s="67" t="s">
        <v>64</v>
      </c>
      <c r="E4" s="68">
        <v>602.3635721071396</v>
      </c>
      <c r="F4" s="70"/>
      <c r="G4" s="97" t="str">
        <f>HYPERLINK("https://upload.wikimedia.org/wikipedia/commons/d/d4/Flag_of_Israel.svg")</f>
        <v>https://upload.wikimedia.org/wikipedia/commons/d/d4/Flag_of_Israel.svg</v>
      </c>
      <c r="H4" s="67"/>
      <c r="I4" s="71" t="s">
        <v>228</v>
      </c>
      <c r="J4" s="72"/>
      <c r="K4" s="72" t="s">
        <v>75</v>
      </c>
      <c r="L4" s="51" t="s">
        <v>304</v>
      </c>
      <c r="M4" s="75">
        <v>337.14905524427303</v>
      </c>
      <c r="N4" s="76">
        <v>7402.8271484375</v>
      </c>
      <c r="O4" s="76">
        <v>1785.407470703125</v>
      </c>
      <c r="P4" s="77"/>
      <c r="Q4" s="78"/>
      <c r="R4" s="78"/>
      <c r="S4" s="83"/>
      <c r="T4" s="49">
        <v>9</v>
      </c>
      <c r="U4" s="49">
        <v>7</v>
      </c>
      <c r="V4" s="50">
        <v>57.533333</v>
      </c>
      <c r="W4" s="50">
        <v>0.012821</v>
      </c>
      <c r="X4" s="50">
        <v>0.045613</v>
      </c>
      <c r="Y4" s="50">
        <v>2.50788</v>
      </c>
      <c r="Z4" s="50">
        <v>0.14835164835164835</v>
      </c>
      <c r="AA4" s="50">
        <v>0.14285714285714285</v>
      </c>
      <c r="AB4" s="73">
        <v>23</v>
      </c>
      <c r="AC4" s="73"/>
      <c r="AD4" s="74"/>
      <c r="AE4" s="81" t="s">
        <v>259</v>
      </c>
      <c r="AF4" s="99" t="str">
        <f>HYPERLINK("http://en.wikipedia.org/wiki/Israel")</f>
        <v>http://en.wikipedia.org/wiki/Israel</v>
      </c>
      <c r="AG4" s="81" t="s">
        <v>285</v>
      </c>
      <c r="AH4" s="81" t="s">
        <v>304</v>
      </c>
      <c r="AI4" s="81"/>
      <c r="AJ4" s="81">
        <v>0.4871919</v>
      </c>
      <c r="AK4" s="81">
        <v>500</v>
      </c>
      <c r="AL4" s="81"/>
      <c r="AM4" s="81" t="str">
        <f>REPLACE(INDEX(GroupVertices[Group],MATCH(Vertices[[#This Row],[Vertex]],GroupVertices[Vertex],0)),1,1,"")</f>
        <v>3</v>
      </c>
      <c r="AN4" s="49">
        <v>12</v>
      </c>
      <c r="AO4" s="50">
        <v>1.4851485148514851</v>
      </c>
      <c r="AP4" s="49">
        <v>12</v>
      </c>
      <c r="AQ4" s="50">
        <v>1.4851485148514851</v>
      </c>
      <c r="AR4" s="49">
        <v>0</v>
      </c>
      <c r="AS4" s="50">
        <v>0</v>
      </c>
      <c r="AT4" s="49">
        <v>784</v>
      </c>
      <c r="AU4" s="50">
        <v>97.02970297029702</v>
      </c>
      <c r="AV4" s="49">
        <v>808</v>
      </c>
      <c r="AW4" s="112" t="s">
        <v>1461</v>
      </c>
      <c r="AX4" s="112" t="s">
        <v>1461</v>
      </c>
      <c r="AY4" s="112" t="s">
        <v>1461</v>
      </c>
      <c r="AZ4" s="112" t="s">
        <v>1461</v>
      </c>
      <c r="BA4" s="2"/>
      <c r="BB4" s="3"/>
      <c r="BC4" s="3"/>
      <c r="BD4" s="3"/>
      <c r="BE4" s="3"/>
    </row>
    <row r="5" spans="1:57" ht="41.45" customHeight="1">
      <c r="A5" s="66" t="s">
        <v>209</v>
      </c>
      <c r="C5" s="67"/>
      <c r="D5" s="67" t="s">
        <v>64</v>
      </c>
      <c r="E5" s="68">
        <v>569.5919442127182</v>
      </c>
      <c r="F5" s="70"/>
      <c r="G5" s="97" t="str">
        <f>HYPERLINK("https://upload.wikimedia.org/wikipedia/en/a/a4/Flag_of_the_United_States.svg")</f>
        <v>https://upload.wikimedia.org/wikipedia/en/a/a4/Flag_of_the_United_States.svg</v>
      </c>
      <c r="H5" s="67"/>
      <c r="I5" s="71" t="s">
        <v>209</v>
      </c>
      <c r="J5" s="72"/>
      <c r="K5" s="72" t="s">
        <v>75</v>
      </c>
      <c r="L5" s="51" t="s">
        <v>293</v>
      </c>
      <c r="M5" s="75">
        <v>255.15673211781206</v>
      </c>
      <c r="N5" s="76">
        <v>7313.1728515625</v>
      </c>
      <c r="O5" s="76">
        <v>2909.547119140625</v>
      </c>
      <c r="P5" s="77"/>
      <c r="Q5" s="78"/>
      <c r="R5" s="78"/>
      <c r="S5" s="83"/>
      <c r="T5" s="49">
        <v>14</v>
      </c>
      <c r="U5" s="49">
        <v>3</v>
      </c>
      <c r="V5" s="50">
        <v>43.5</v>
      </c>
      <c r="W5" s="50">
        <v>0.012821</v>
      </c>
      <c r="X5" s="50">
        <v>0.051414</v>
      </c>
      <c r="Y5" s="50">
        <v>2.373115</v>
      </c>
      <c r="Z5" s="50">
        <v>0.2087912087912088</v>
      </c>
      <c r="AA5" s="50">
        <v>0.21428571428571427</v>
      </c>
      <c r="AB5" s="73">
        <v>11</v>
      </c>
      <c r="AC5" s="73"/>
      <c r="AD5" s="74"/>
      <c r="AE5" s="81" t="s">
        <v>259</v>
      </c>
      <c r="AF5" s="81" t="s">
        <v>263</v>
      </c>
      <c r="AG5" s="81" t="s">
        <v>285</v>
      </c>
      <c r="AH5" s="81" t="s">
        <v>293</v>
      </c>
      <c r="AI5" s="81"/>
      <c r="AJ5" s="81">
        <v>0.536659</v>
      </c>
      <c r="AK5" s="81">
        <v>500</v>
      </c>
      <c r="AL5" s="81"/>
      <c r="AM5" s="81" t="str">
        <f>REPLACE(INDEX(GroupVertices[Group],MATCH(Vertices[[#This Row],[Vertex]],GroupVertices[Vertex],0)),1,1,"")</f>
        <v>3</v>
      </c>
      <c r="AN5" s="49">
        <v>10</v>
      </c>
      <c r="AO5" s="50">
        <v>1.7482517482517483</v>
      </c>
      <c r="AP5" s="49">
        <v>9</v>
      </c>
      <c r="AQ5" s="50">
        <v>1.5734265734265733</v>
      </c>
      <c r="AR5" s="49">
        <v>0</v>
      </c>
      <c r="AS5" s="50">
        <v>0</v>
      </c>
      <c r="AT5" s="49">
        <v>553</v>
      </c>
      <c r="AU5" s="50">
        <v>96.67832167832168</v>
      </c>
      <c r="AV5" s="49">
        <v>572</v>
      </c>
      <c r="AW5" s="112" t="s">
        <v>1461</v>
      </c>
      <c r="AX5" s="112" t="s">
        <v>1461</v>
      </c>
      <c r="AY5" s="112" t="s">
        <v>1461</v>
      </c>
      <c r="AZ5" s="112" t="s">
        <v>1461</v>
      </c>
      <c r="BA5" s="2"/>
      <c r="BB5" s="3"/>
      <c r="BC5" s="3"/>
      <c r="BD5" s="3"/>
      <c r="BE5" s="3"/>
    </row>
    <row r="6" spans="1:57" ht="41.45" customHeight="1">
      <c r="A6" s="66" t="s">
        <v>205</v>
      </c>
      <c r="C6" s="67"/>
      <c r="D6" s="67" t="s">
        <v>64</v>
      </c>
      <c r="E6" s="68">
        <v>528.2351857569656</v>
      </c>
      <c r="F6" s="70"/>
      <c r="G6" s="97" t="str">
        <f>HYPERLINK("https://upload.wikimedia.org/wikipedia/commons/2/27/2011_Egyptian_protests_Facebook_%26_jan25_card.jpg")</f>
        <v>https://upload.wikimedia.org/wikipedia/commons/2/27/2011_Egyptian_protests_Facebook_%26_jan25_card.jpg</v>
      </c>
      <c r="H6" s="67"/>
      <c r="I6" s="71" t="s">
        <v>205</v>
      </c>
      <c r="J6" s="72"/>
      <c r="K6" s="72" t="s">
        <v>75</v>
      </c>
      <c r="L6" s="51" t="s">
        <v>287</v>
      </c>
      <c r="M6" s="75">
        <v>179.5913608380084</v>
      </c>
      <c r="N6" s="76">
        <v>6230.32373046875</v>
      </c>
      <c r="O6" s="76">
        <v>6128.958984375</v>
      </c>
      <c r="P6" s="77"/>
      <c r="Q6" s="78"/>
      <c r="R6" s="78"/>
      <c r="S6" s="83"/>
      <c r="T6" s="49">
        <v>10</v>
      </c>
      <c r="U6" s="49">
        <v>5</v>
      </c>
      <c r="V6" s="50">
        <v>30.566667</v>
      </c>
      <c r="W6" s="50">
        <v>0.012658</v>
      </c>
      <c r="X6" s="50">
        <v>0.05012</v>
      </c>
      <c r="Y6" s="50">
        <v>2.17685</v>
      </c>
      <c r="Z6" s="50">
        <v>0.26282051282051283</v>
      </c>
      <c r="AA6" s="50">
        <v>0.15384615384615385</v>
      </c>
      <c r="AB6" s="73">
        <v>5</v>
      </c>
      <c r="AC6" s="73"/>
      <c r="AD6" s="74"/>
      <c r="AE6" s="81" t="s">
        <v>259</v>
      </c>
      <c r="AF6" s="99" t="str">
        <f>HYPERLINK("http://en.wikipedia.org/wiki/Facebook")</f>
        <v>http://en.wikipedia.org/wiki/Facebook</v>
      </c>
      <c r="AG6" s="81" t="s">
        <v>285</v>
      </c>
      <c r="AH6" s="81" t="s">
        <v>287</v>
      </c>
      <c r="AI6" s="81"/>
      <c r="AJ6" s="81">
        <v>0.387832</v>
      </c>
      <c r="AK6" s="81">
        <v>500</v>
      </c>
      <c r="AL6" s="81"/>
      <c r="AM6" s="81" t="str">
        <f>REPLACE(INDEX(GroupVertices[Group],MATCH(Vertices[[#This Row],[Vertex]],GroupVertices[Vertex],0)),1,1,"")</f>
        <v>2</v>
      </c>
      <c r="AN6" s="49">
        <v>3</v>
      </c>
      <c r="AO6" s="50">
        <v>1.1363636363636365</v>
      </c>
      <c r="AP6" s="49">
        <v>9</v>
      </c>
      <c r="AQ6" s="50">
        <v>3.409090909090909</v>
      </c>
      <c r="AR6" s="49">
        <v>0</v>
      </c>
      <c r="AS6" s="50">
        <v>0</v>
      </c>
      <c r="AT6" s="49">
        <v>252</v>
      </c>
      <c r="AU6" s="50">
        <v>95.45454545454545</v>
      </c>
      <c r="AV6" s="49">
        <v>264</v>
      </c>
      <c r="AW6" s="112" t="s">
        <v>1461</v>
      </c>
      <c r="AX6" s="112" t="s">
        <v>1461</v>
      </c>
      <c r="AY6" s="112" t="s">
        <v>1461</v>
      </c>
      <c r="AZ6" s="112" t="s">
        <v>1461</v>
      </c>
      <c r="BA6" s="2"/>
      <c r="BB6" s="3"/>
      <c r="BC6" s="3"/>
      <c r="BD6" s="3"/>
      <c r="BE6" s="3"/>
    </row>
    <row r="7" spans="1:57" ht="41.45" customHeight="1">
      <c r="A7" s="66" t="s">
        <v>207</v>
      </c>
      <c r="C7" s="67"/>
      <c r="D7" s="67" t="s">
        <v>64</v>
      </c>
      <c r="E7" s="68">
        <v>473.5300669222611</v>
      </c>
      <c r="F7" s="70"/>
      <c r="G7" s="97" t="str">
        <f>HYPERLINK("https://upload.wikimedia.org/wikipedia/commons/4/43/Silicon_Valley%2C_facing_southward_towards_Downtown_San_Jose%2C_2014_%28cropped%29.jpg")</f>
        <v>https://upload.wikimedia.org/wikipedia/commons/4/43/Silicon_Valley%2C_facing_southward_towards_Downtown_San_Jose%2C_2014_%28cropped%29.jpg</v>
      </c>
      <c r="H7" s="67"/>
      <c r="I7" s="71" t="s">
        <v>207</v>
      </c>
      <c r="J7" s="72"/>
      <c r="K7" s="72" t="s">
        <v>75</v>
      </c>
      <c r="L7" s="71" t="s">
        <v>295</v>
      </c>
      <c r="M7" s="75">
        <v>112.98476897265078</v>
      </c>
      <c r="N7" s="76">
        <v>6301.41015625</v>
      </c>
      <c r="O7" s="76">
        <v>7498.94775390625</v>
      </c>
      <c r="P7" s="77"/>
      <c r="Q7" s="78"/>
      <c r="R7" s="78"/>
      <c r="S7" s="83"/>
      <c r="T7" s="49">
        <v>8</v>
      </c>
      <c r="U7" s="49">
        <v>7</v>
      </c>
      <c r="V7" s="50">
        <v>19.166667</v>
      </c>
      <c r="W7" s="50">
        <v>0.012346</v>
      </c>
      <c r="X7" s="50">
        <v>0.045003</v>
      </c>
      <c r="Y7" s="50">
        <v>1.865875</v>
      </c>
      <c r="Z7" s="50">
        <v>0.2727272727272727</v>
      </c>
      <c r="AA7" s="50">
        <v>0.36363636363636365</v>
      </c>
      <c r="AB7" s="73">
        <v>13</v>
      </c>
      <c r="AC7" s="73"/>
      <c r="AD7" s="74"/>
      <c r="AE7" s="81" t="s">
        <v>259</v>
      </c>
      <c r="AF7" s="81" t="s">
        <v>264</v>
      </c>
      <c r="AG7" s="81" t="s">
        <v>285</v>
      </c>
      <c r="AH7" s="81" t="s">
        <v>295</v>
      </c>
      <c r="AI7" s="81"/>
      <c r="AJ7" s="81">
        <v>0.602491</v>
      </c>
      <c r="AK7" s="81">
        <v>500</v>
      </c>
      <c r="AL7" s="81"/>
      <c r="AM7" s="81" t="str">
        <f>REPLACE(INDEX(GroupVertices[Group],MATCH(Vertices[[#This Row],[Vertex]],GroupVertices[Vertex],0)),1,1,"")</f>
        <v>2</v>
      </c>
      <c r="AN7" s="49">
        <v>8</v>
      </c>
      <c r="AO7" s="50">
        <v>2.247191011235955</v>
      </c>
      <c r="AP7" s="49">
        <v>1</v>
      </c>
      <c r="AQ7" s="50">
        <v>0.2808988764044944</v>
      </c>
      <c r="AR7" s="49">
        <v>0</v>
      </c>
      <c r="AS7" s="50">
        <v>0</v>
      </c>
      <c r="AT7" s="49">
        <v>347</v>
      </c>
      <c r="AU7" s="50">
        <v>97.47191011235955</v>
      </c>
      <c r="AV7" s="49">
        <v>356</v>
      </c>
      <c r="AW7" s="112" t="s">
        <v>1461</v>
      </c>
      <c r="AX7" s="112" t="s">
        <v>1461</v>
      </c>
      <c r="AY7" s="112" t="s">
        <v>1461</v>
      </c>
      <c r="AZ7" s="112" t="s">
        <v>1461</v>
      </c>
      <c r="BA7" s="2"/>
      <c r="BB7" s="3"/>
      <c r="BC7" s="3"/>
      <c r="BD7" s="3"/>
      <c r="BE7" s="3"/>
    </row>
    <row r="8" spans="1:57" ht="41.45" customHeight="1">
      <c r="A8" s="66" t="s">
        <v>208</v>
      </c>
      <c r="C8" s="67"/>
      <c r="D8" s="67" t="s">
        <v>64</v>
      </c>
      <c r="E8" s="68">
        <v>406.29674366700385</v>
      </c>
      <c r="F8" s="70"/>
      <c r="G8" s="97" t="str">
        <f>HYPERLINK("https://upload.wikimedia.org/wikipedia/en/b/b4/Ambox_important.svg")</f>
        <v>https://upload.wikimedia.org/wikipedia/en/b/b4/Ambox_important.svg</v>
      </c>
      <c r="H8" s="67"/>
      <c r="I8" s="71" t="s">
        <v>208</v>
      </c>
      <c r="J8" s="72"/>
      <c r="K8" s="72" t="s">
        <v>75</v>
      </c>
      <c r="L8" s="51" t="s">
        <v>298</v>
      </c>
      <c r="M8" s="75">
        <v>64.10098176718093</v>
      </c>
      <c r="N8" s="76">
        <v>7950.49658203125</v>
      </c>
      <c r="O8" s="76">
        <v>6798.2216796875</v>
      </c>
      <c r="P8" s="77"/>
      <c r="Q8" s="78"/>
      <c r="R8" s="78"/>
      <c r="S8" s="83"/>
      <c r="T8" s="49">
        <v>4</v>
      </c>
      <c r="U8" s="49">
        <v>4</v>
      </c>
      <c r="V8" s="50">
        <v>10.8</v>
      </c>
      <c r="W8" s="50">
        <v>0.011905</v>
      </c>
      <c r="X8" s="50">
        <v>0.032638</v>
      </c>
      <c r="Y8" s="50">
        <v>1.429109</v>
      </c>
      <c r="Z8" s="50">
        <v>0.3392857142857143</v>
      </c>
      <c r="AA8" s="50">
        <v>0</v>
      </c>
      <c r="AB8" s="73">
        <v>17</v>
      </c>
      <c r="AC8" s="73"/>
      <c r="AD8" s="74"/>
      <c r="AE8" s="81" t="s">
        <v>259</v>
      </c>
      <c r="AF8" s="99" t="str">
        <f>HYPERLINK("http://en.wikipedia.org/wiki/VentureBeat")</f>
        <v>http://en.wikipedia.org/wiki/VentureBeat</v>
      </c>
      <c r="AG8" s="81" t="s">
        <v>285</v>
      </c>
      <c r="AH8" s="81" t="s">
        <v>298</v>
      </c>
      <c r="AI8" s="81"/>
      <c r="AJ8" s="81">
        <v>0.3074738</v>
      </c>
      <c r="AK8" s="81">
        <v>125</v>
      </c>
      <c r="AL8" s="81"/>
      <c r="AM8" s="81" t="str">
        <f>REPLACE(INDEX(GroupVertices[Group],MATCH(Vertices[[#This Row],[Vertex]],GroupVertices[Vertex],0)),1,1,"")</f>
        <v>2</v>
      </c>
      <c r="AN8" s="49">
        <v>0</v>
      </c>
      <c r="AO8" s="50">
        <v>0</v>
      </c>
      <c r="AP8" s="49">
        <v>0</v>
      </c>
      <c r="AQ8" s="50">
        <v>0</v>
      </c>
      <c r="AR8" s="49">
        <v>0</v>
      </c>
      <c r="AS8" s="50">
        <v>0</v>
      </c>
      <c r="AT8" s="49">
        <v>21</v>
      </c>
      <c r="AU8" s="50">
        <v>100</v>
      </c>
      <c r="AV8" s="49">
        <v>21</v>
      </c>
      <c r="AW8" s="112" t="s">
        <v>1461</v>
      </c>
      <c r="AX8" s="112" t="s">
        <v>1461</v>
      </c>
      <c r="AY8" s="112" t="s">
        <v>1461</v>
      </c>
      <c r="AZ8" s="112" t="s">
        <v>1461</v>
      </c>
      <c r="BA8" s="2"/>
      <c r="BB8" s="3"/>
      <c r="BC8" s="3"/>
      <c r="BD8" s="3"/>
      <c r="BE8" s="3"/>
    </row>
    <row r="9" spans="1:57" ht="41.45" customHeight="1">
      <c r="A9" s="66" t="s">
        <v>223</v>
      </c>
      <c r="C9" s="67"/>
      <c r="D9" s="67" t="s">
        <v>64</v>
      </c>
      <c r="E9" s="68">
        <v>387.0779535080047</v>
      </c>
      <c r="F9" s="70"/>
      <c r="G9" s="97" t="str">
        <f>HYPERLINK("https://upload.wikimedia.org/wikipedia/en/0/00/888_Holdings_logo.svg")</f>
        <v>https://upload.wikimedia.org/wikipedia/en/0/00/888_Holdings_logo.svg</v>
      </c>
      <c r="H9" s="67"/>
      <c r="I9" s="71" t="s">
        <v>223</v>
      </c>
      <c r="J9" s="72"/>
      <c r="K9" s="72" t="s">
        <v>75</v>
      </c>
      <c r="L9" s="51" t="s">
        <v>325</v>
      </c>
      <c r="M9" s="75">
        <v>54.5579340030388</v>
      </c>
      <c r="N9" s="76">
        <v>4282.9326171875</v>
      </c>
      <c r="O9" s="76">
        <v>6589.6220703125</v>
      </c>
      <c r="P9" s="77"/>
      <c r="Q9" s="78"/>
      <c r="R9" s="78"/>
      <c r="S9" s="83"/>
      <c r="T9" s="49">
        <v>1</v>
      </c>
      <c r="U9" s="49">
        <v>6</v>
      </c>
      <c r="V9" s="50">
        <v>9.166667</v>
      </c>
      <c r="W9" s="50">
        <v>0.011765</v>
      </c>
      <c r="X9" s="50">
        <v>0.029977</v>
      </c>
      <c r="Y9" s="50">
        <v>1.292905</v>
      </c>
      <c r="Z9" s="50">
        <v>0.2619047619047619</v>
      </c>
      <c r="AA9" s="50">
        <v>0</v>
      </c>
      <c r="AB9" s="73">
        <v>45</v>
      </c>
      <c r="AC9" s="73"/>
      <c r="AD9" s="74"/>
      <c r="AE9" s="81" t="s">
        <v>259</v>
      </c>
      <c r="AF9" s="81" t="s">
        <v>281</v>
      </c>
      <c r="AG9" s="81" t="s">
        <v>285</v>
      </c>
      <c r="AH9" s="81" t="s">
        <v>325</v>
      </c>
      <c r="AI9" s="81"/>
      <c r="AJ9" s="81">
        <v>0.5232</v>
      </c>
      <c r="AK9" s="81">
        <v>500</v>
      </c>
      <c r="AL9" s="81"/>
      <c r="AM9" s="81" t="str">
        <f>REPLACE(INDEX(GroupVertices[Group],MATCH(Vertices[[#This Row],[Vertex]],GroupVertices[Vertex],0)),1,1,"")</f>
        <v>2</v>
      </c>
      <c r="AN9" s="49">
        <v>1</v>
      </c>
      <c r="AO9" s="50">
        <v>2.272727272727273</v>
      </c>
      <c r="AP9" s="49">
        <v>0</v>
      </c>
      <c r="AQ9" s="50">
        <v>0</v>
      </c>
      <c r="AR9" s="49">
        <v>0</v>
      </c>
      <c r="AS9" s="50">
        <v>0</v>
      </c>
      <c r="AT9" s="49">
        <v>43</v>
      </c>
      <c r="AU9" s="50">
        <v>97.72727272727273</v>
      </c>
      <c r="AV9" s="49">
        <v>44</v>
      </c>
      <c r="AW9" s="112" t="s">
        <v>1461</v>
      </c>
      <c r="AX9" s="112" t="s">
        <v>1461</v>
      </c>
      <c r="AY9" s="112" t="s">
        <v>1461</v>
      </c>
      <c r="AZ9" s="112" t="s">
        <v>1461</v>
      </c>
      <c r="BA9" s="2"/>
      <c r="BB9" s="3"/>
      <c r="BC9" s="3"/>
      <c r="BD9" s="3"/>
      <c r="BE9" s="3"/>
    </row>
    <row r="10" spans="1:57" ht="41.45" customHeight="1">
      <c r="A10" s="66" t="s">
        <v>206</v>
      </c>
      <c r="C10" s="67"/>
      <c r="D10" s="67" t="s">
        <v>64</v>
      </c>
      <c r="E10" s="68">
        <v>347.98136344980753</v>
      </c>
      <c r="F10" s="70"/>
      <c r="G10" s="97" t="str">
        <f>HYPERLINK("https://upload.wikimedia.org/wikipedia/commons/3/37/222secondStreet.jpg")</f>
        <v>https://upload.wikimedia.org/wikipedia/commons/3/37/222secondStreet.jpg</v>
      </c>
      <c r="H10" s="67"/>
      <c r="I10" s="71" t="s">
        <v>206</v>
      </c>
      <c r="J10" s="72"/>
      <c r="K10" s="72" t="s">
        <v>75</v>
      </c>
      <c r="L10" s="71" t="s">
        <v>286</v>
      </c>
      <c r="M10" s="75">
        <v>39.36695691093969</v>
      </c>
      <c r="N10" s="76">
        <v>6651.08203125</v>
      </c>
      <c r="O10" s="76">
        <v>5607.84033203125</v>
      </c>
      <c r="P10" s="77"/>
      <c r="Q10" s="78"/>
      <c r="R10" s="78"/>
      <c r="S10" s="83"/>
      <c r="T10" s="49">
        <v>3</v>
      </c>
      <c r="U10" s="49">
        <v>5</v>
      </c>
      <c r="V10" s="50">
        <v>6.566667</v>
      </c>
      <c r="W10" s="50">
        <v>0.011905</v>
      </c>
      <c r="X10" s="50">
        <v>0.035377</v>
      </c>
      <c r="Y10" s="50">
        <v>1.385987</v>
      </c>
      <c r="Z10" s="50">
        <v>0.39285714285714285</v>
      </c>
      <c r="AA10" s="50">
        <v>0</v>
      </c>
      <c r="AB10" s="73">
        <v>4</v>
      </c>
      <c r="AC10" s="73"/>
      <c r="AD10" s="74"/>
      <c r="AE10" s="81" t="s">
        <v>259</v>
      </c>
      <c r="AF10" s="99" t="str">
        <f>HYPERLINK("http://en.wikipedia.org/wiki/LinkedIn")</f>
        <v>http://en.wikipedia.org/wiki/LinkedIn</v>
      </c>
      <c r="AG10" s="81" t="s">
        <v>285</v>
      </c>
      <c r="AH10" s="81" t="s">
        <v>286</v>
      </c>
      <c r="AI10" s="81"/>
      <c r="AJ10" s="81">
        <v>0.3148698</v>
      </c>
      <c r="AK10" s="81">
        <v>500</v>
      </c>
      <c r="AL10" s="81"/>
      <c r="AM10" s="81" t="str">
        <f>REPLACE(INDEX(GroupVertices[Group],MATCH(Vertices[[#This Row],[Vertex]],GroupVertices[Vertex],0)),1,1,"")</f>
        <v>2</v>
      </c>
      <c r="AN10" s="49">
        <v>0</v>
      </c>
      <c r="AO10" s="50">
        <v>0</v>
      </c>
      <c r="AP10" s="49">
        <v>0</v>
      </c>
      <c r="AQ10" s="50">
        <v>0</v>
      </c>
      <c r="AR10" s="49">
        <v>0</v>
      </c>
      <c r="AS10" s="50">
        <v>0</v>
      </c>
      <c r="AT10" s="49">
        <v>159</v>
      </c>
      <c r="AU10" s="50">
        <v>100</v>
      </c>
      <c r="AV10" s="49">
        <v>159</v>
      </c>
      <c r="AW10" s="112" t="s">
        <v>1461</v>
      </c>
      <c r="AX10" s="112" t="s">
        <v>1461</v>
      </c>
      <c r="AY10" s="112" t="s">
        <v>1461</v>
      </c>
      <c r="AZ10" s="112" t="s">
        <v>1461</v>
      </c>
      <c r="BA10" s="2"/>
      <c r="BB10" s="3"/>
      <c r="BC10" s="3"/>
      <c r="BD10" s="3"/>
      <c r="BE10" s="3"/>
    </row>
    <row r="11" spans="1:57" ht="41.45" customHeight="1">
      <c r="A11" s="66" t="s">
        <v>217</v>
      </c>
      <c r="C11" s="67"/>
      <c r="D11" s="67" t="s">
        <v>64</v>
      </c>
      <c r="E11" s="68">
        <v>344.3561009421368</v>
      </c>
      <c r="F11" s="70"/>
      <c r="G11" s="97" t="str">
        <f>HYPERLINK("https://upload.wikimedia.org/wikipedia/commons/b/b9/TechCrunch_logo.svg")</f>
        <v>https://upload.wikimedia.org/wikipedia/commons/b/b9/TechCrunch_logo.svg</v>
      </c>
      <c r="H11" s="67"/>
      <c r="I11" s="71" t="s">
        <v>217</v>
      </c>
      <c r="J11" s="72"/>
      <c r="K11" s="72" t="s">
        <v>75</v>
      </c>
      <c r="L11" s="51" t="s">
        <v>292</v>
      </c>
      <c r="M11" s="75">
        <v>38.19842021154745</v>
      </c>
      <c r="N11" s="76">
        <v>8199.16796875</v>
      </c>
      <c r="O11" s="76">
        <v>6230.8623046875</v>
      </c>
      <c r="P11" s="77"/>
      <c r="Q11" s="78"/>
      <c r="R11" s="78"/>
      <c r="S11" s="83"/>
      <c r="T11" s="49">
        <v>6</v>
      </c>
      <c r="U11" s="49">
        <v>2</v>
      </c>
      <c r="V11" s="50">
        <v>6.366667</v>
      </c>
      <c r="W11" s="50">
        <v>0.011765</v>
      </c>
      <c r="X11" s="50">
        <v>0.031414</v>
      </c>
      <c r="Y11" s="50">
        <v>1.241474</v>
      </c>
      <c r="Z11" s="50">
        <v>0.2619047619047619</v>
      </c>
      <c r="AA11" s="50">
        <v>0.14285714285714285</v>
      </c>
      <c r="AB11" s="73">
        <v>10</v>
      </c>
      <c r="AC11" s="73"/>
      <c r="AD11" s="74"/>
      <c r="AE11" s="81" t="s">
        <v>259</v>
      </c>
      <c r="AF11" s="99" t="str">
        <f>HYPERLINK("http://en.wikipedia.org/wiki/TechCrunch")</f>
        <v>http://en.wikipedia.org/wiki/TechCrunch</v>
      </c>
      <c r="AG11" s="81" t="s">
        <v>285</v>
      </c>
      <c r="AH11" s="81" t="s">
        <v>292</v>
      </c>
      <c r="AI11" s="81"/>
      <c r="AJ11" s="81">
        <v>0.3355615</v>
      </c>
      <c r="AK11" s="81">
        <v>500</v>
      </c>
      <c r="AL11" s="81"/>
      <c r="AM11" s="81" t="str">
        <f>REPLACE(INDEX(GroupVertices[Group],MATCH(Vertices[[#This Row],[Vertex]],GroupVertices[Vertex],0)),1,1,"")</f>
        <v>2</v>
      </c>
      <c r="AN11" s="49">
        <v>1</v>
      </c>
      <c r="AO11" s="50">
        <v>1.6129032258064515</v>
      </c>
      <c r="AP11" s="49">
        <v>1</v>
      </c>
      <c r="AQ11" s="50">
        <v>1.6129032258064515</v>
      </c>
      <c r="AR11" s="49">
        <v>0</v>
      </c>
      <c r="AS11" s="50">
        <v>0</v>
      </c>
      <c r="AT11" s="49">
        <v>60</v>
      </c>
      <c r="AU11" s="50">
        <v>96.7741935483871</v>
      </c>
      <c r="AV11" s="49">
        <v>62</v>
      </c>
      <c r="AW11" s="112" t="s">
        <v>1461</v>
      </c>
      <c r="AX11" s="112" t="s">
        <v>1461</v>
      </c>
      <c r="AY11" s="112" t="s">
        <v>1461</v>
      </c>
      <c r="AZ11" s="112" t="s">
        <v>1461</v>
      </c>
      <c r="BA11" s="2"/>
      <c r="BB11" s="3"/>
      <c r="BC11" s="3"/>
      <c r="BD11" s="3"/>
      <c r="BE11" s="3"/>
    </row>
    <row r="12" spans="1:57" ht="41.45" customHeight="1">
      <c r="A12" s="66" t="s">
        <v>227</v>
      </c>
      <c r="C12" s="67"/>
      <c r="D12" s="67" t="s">
        <v>64</v>
      </c>
      <c r="E12" s="68">
        <v>340.6151192316811</v>
      </c>
      <c r="F12" s="70"/>
      <c r="G12" s="97" t="str">
        <f>HYPERLINK("https://upload.wikimedia.org/wikipedia/commons/9/96/Kellogg_School_of_Management.svg")</f>
        <v>https://upload.wikimedia.org/wikipedia/commons/9/96/Kellogg_School_of_Management.svg</v>
      </c>
      <c r="H12" s="67"/>
      <c r="I12" s="71" t="s">
        <v>227</v>
      </c>
      <c r="J12" s="72"/>
      <c r="K12" s="72" t="s">
        <v>75</v>
      </c>
      <c r="L12" s="51" t="s">
        <v>310</v>
      </c>
      <c r="M12" s="75">
        <v>37.029883512155216</v>
      </c>
      <c r="N12" s="76">
        <v>5718.5</v>
      </c>
      <c r="O12" s="76">
        <v>2750.812255859375</v>
      </c>
      <c r="P12" s="77"/>
      <c r="Q12" s="78"/>
      <c r="R12" s="78"/>
      <c r="S12" s="83"/>
      <c r="T12" s="49">
        <v>3</v>
      </c>
      <c r="U12" s="49">
        <v>4</v>
      </c>
      <c r="V12" s="50">
        <v>6.166667</v>
      </c>
      <c r="W12" s="50">
        <v>0.011628</v>
      </c>
      <c r="X12" s="50">
        <v>0.024063</v>
      </c>
      <c r="Y12" s="50">
        <v>1.186778</v>
      </c>
      <c r="Z12" s="50">
        <v>0.3</v>
      </c>
      <c r="AA12" s="50">
        <v>0.16666666666666666</v>
      </c>
      <c r="AB12" s="73">
        <v>30</v>
      </c>
      <c r="AC12" s="73"/>
      <c r="AD12" s="74"/>
      <c r="AE12" s="81" t="s">
        <v>259</v>
      </c>
      <c r="AF12" s="81" t="s">
        <v>274</v>
      </c>
      <c r="AG12" s="81" t="s">
        <v>285</v>
      </c>
      <c r="AH12" s="81" t="s">
        <v>310</v>
      </c>
      <c r="AI12" s="81"/>
      <c r="AJ12" s="81">
        <v>0.4045649</v>
      </c>
      <c r="AK12" s="81">
        <v>500</v>
      </c>
      <c r="AL12" s="81"/>
      <c r="AM12" s="81" t="str">
        <f>REPLACE(INDEX(GroupVertices[Group],MATCH(Vertices[[#This Row],[Vertex]],GroupVertices[Vertex],0)),1,1,"")</f>
        <v>3</v>
      </c>
      <c r="AN12" s="49">
        <v>3</v>
      </c>
      <c r="AO12" s="50">
        <v>1.8518518518518519</v>
      </c>
      <c r="AP12" s="49">
        <v>2</v>
      </c>
      <c r="AQ12" s="50">
        <v>1.2345679012345678</v>
      </c>
      <c r="AR12" s="49">
        <v>0</v>
      </c>
      <c r="AS12" s="50">
        <v>0</v>
      </c>
      <c r="AT12" s="49">
        <v>157</v>
      </c>
      <c r="AU12" s="50">
        <v>96.91358024691358</v>
      </c>
      <c r="AV12" s="49">
        <v>162</v>
      </c>
      <c r="AW12" s="112" t="s">
        <v>1461</v>
      </c>
      <c r="AX12" s="112" t="s">
        <v>1461</v>
      </c>
      <c r="AY12" s="112" t="s">
        <v>1461</v>
      </c>
      <c r="AZ12" s="112" t="s">
        <v>1461</v>
      </c>
      <c r="BA12" s="2"/>
      <c r="BB12" s="3"/>
      <c r="BC12" s="3"/>
      <c r="BD12" s="3"/>
      <c r="BE12" s="3"/>
    </row>
    <row r="13" spans="1:57" ht="41.45" customHeight="1">
      <c r="A13" s="66" t="s">
        <v>216</v>
      </c>
      <c r="C13" s="67"/>
      <c r="D13" s="67" t="s">
        <v>64</v>
      </c>
      <c r="E13" s="68">
        <v>330.012855753888</v>
      </c>
      <c r="F13" s="70"/>
      <c r="G13" s="97" t="str">
        <f>HYPERLINK("https://upload.wikimedia.org/wikipedia/commons/9/9f/Chicklet-currency.jpg")</f>
        <v>https://upload.wikimedia.org/wikipedia/commons/9/9f/Chicklet-currency.jpg</v>
      </c>
      <c r="H13" s="67"/>
      <c r="I13" s="71" t="s">
        <v>216</v>
      </c>
      <c r="J13" s="72"/>
      <c r="K13" s="72" t="s">
        <v>75</v>
      </c>
      <c r="L13" s="51" t="s">
        <v>300</v>
      </c>
      <c r="M13" s="75">
        <v>33.91378175198691</v>
      </c>
      <c r="N13" s="76">
        <v>7763.8115234375</v>
      </c>
      <c r="O13" s="76">
        <v>8537.0419921875</v>
      </c>
      <c r="P13" s="77"/>
      <c r="Q13" s="78"/>
      <c r="R13" s="78"/>
      <c r="S13" s="83"/>
      <c r="T13" s="49">
        <v>4</v>
      </c>
      <c r="U13" s="49">
        <v>3</v>
      </c>
      <c r="V13" s="50">
        <v>5.633333</v>
      </c>
      <c r="W13" s="50">
        <v>0.011628</v>
      </c>
      <c r="X13" s="50">
        <v>0.026628</v>
      </c>
      <c r="Y13" s="50">
        <v>1.123396</v>
      </c>
      <c r="Z13" s="50">
        <v>0.26666666666666666</v>
      </c>
      <c r="AA13" s="50">
        <v>0.16666666666666666</v>
      </c>
      <c r="AB13" s="73">
        <v>19</v>
      </c>
      <c r="AC13" s="73"/>
      <c r="AD13" s="74"/>
      <c r="AE13" s="81" t="s">
        <v>259</v>
      </c>
      <c r="AF13" s="81" t="s">
        <v>267</v>
      </c>
      <c r="AG13" s="81" t="s">
        <v>285</v>
      </c>
      <c r="AH13" s="81" t="s">
        <v>300</v>
      </c>
      <c r="AI13" s="81"/>
      <c r="AJ13" s="81">
        <v>0.3912263</v>
      </c>
      <c r="AK13" s="81">
        <v>500</v>
      </c>
      <c r="AL13" s="81"/>
      <c r="AM13" s="81" t="str">
        <f>REPLACE(INDEX(GroupVertices[Group],MATCH(Vertices[[#This Row],[Vertex]],GroupVertices[Vertex],0)),1,1,"")</f>
        <v>2</v>
      </c>
      <c r="AN13" s="49">
        <v>2</v>
      </c>
      <c r="AO13" s="50">
        <v>2.0618556701030926</v>
      </c>
      <c r="AP13" s="49">
        <v>1</v>
      </c>
      <c r="AQ13" s="50">
        <v>1.0309278350515463</v>
      </c>
      <c r="AR13" s="49">
        <v>0</v>
      </c>
      <c r="AS13" s="50">
        <v>0</v>
      </c>
      <c r="AT13" s="49">
        <v>94</v>
      </c>
      <c r="AU13" s="50">
        <v>96.90721649484536</v>
      </c>
      <c r="AV13" s="49">
        <v>97</v>
      </c>
      <c r="AW13" s="112" t="s">
        <v>1461</v>
      </c>
      <c r="AX13" s="112" t="s">
        <v>1461</v>
      </c>
      <c r="AY13" s="112" t="s">
        <v>1461</v>
      </c>
      <c r="AZ13" s="112" t="s">
        <v>1461</v>
      </c>
      <c r="BA13" s="2"/>
      <c r="BB13" s="3"/>
      <c r="BC13" s="3"/>
      <c r="BD13" s="3"/>
      <c r="BE13" s="3"/>
    </row>
    <row r="14" spans="1:57" ht="41.45" customHeight="1">
      <c r="A14" s="66" t="s">
        <v>218</v>
      </c>
      <c r="C14" s="67"/>
      <c r="D14" s="67" t="s">
        <v>64</v>
      </c>
      <c r="E14" s="68">
        <v>316.0342973120544</v>
      </c>
      <c r="F14" s="70"/>
      <c r="G14" s="97" t="str">
        <f>HYPERLINK("https://upload.wikimedia.org/wikipedia/en/4/4a/Commons-logo.svg")</f>
        <v>https://upload.wikimedia.org/wikipedia/en/4/4a/Commons-logo.svg</v>
      </c>
      <c r="H14" s="67"/>
      <c r="I14" s="71" t="s">
        <v>218</v>
      </c>
      <c r="J14" s="72"/>
      <c r="K14" s="72" t="s">
        <v>75</v>
      </c>
      <c r="L14" s="71" t="s">
        <v>314</v>
      </c>
      <c r="M14" s="75">
        <v>30.213417484805984</v>
      </c>
      <c r="N14" s="76">
        <v>1175.1605224609375</v>
      </c>
      <c r="O14" s="76">
        <v>3786.23291015625</v>
      </c>
      <c r="P14" s="77"/>
      <c r="Q14" s="78"/>
      <c r="R14" s="78"/>
      <c r="S14" s="83"/>
      <c r="T14" s="49">
        <v>1</v>
      </c>
      <c r="U14" s="49">
        <v>4</v>
      </c>
      <c r="V14" s="50">
        <v>5</v>
      </c>
      <c r="W14" s="50">
        <v>0.011494</v>
      </c>
      <c r="X14" s="50">
        <v>0.018926</v>
      </c>
      <c r="Y14" s="50">
        <v>1.017405</v>
      </c>
      <c r="Z14" s="50">
        <v>0.25</v>
      </c>
      <c r="AA14" s="50">
        <v>0</v>
      </c>
      <c r="AB14" s="73">
        <v>34</v>
      </c>
      <c r="AC14" s="73"/>
      <c r="AD14" s="74"/>
      <c r="AE14" s="81" t="s">
        <v>259</v>
      </c>
      <c r="AF14" s="99" t="str">
        <f>HYPERLINK("http://en.wikipedia.org/wiki/MyHeritage")</f>
        <v>http://en.wikipedia.org/wiki/MyHeritage</v>
      </c>
      <c r="AG14" s="81" t="s">
        <v>285</v>
      </c>
      <c r="AH14" s="81" t="s">
        <v>314</v>
      </c>
      <c r="AI14" s="81"/>
      <c r="AJ14" s="81">
        <v>0.5326598</v>
      </c>
      <c r="AK14" s="81">
        <v>500</v>
      </c>
      <c r="AL14" s="81"/>
      <c r="AM14" s="81" t="str">
        <f>REPLACE(INDEX(GroupVertices[Group],MATCH(Vertices[[#This Row],[Vertex]],GroupVertices[Vertex],0)),1,1,"")</f>
        <v>1</v>
      </c>
      <c r="AN14" s="49">
        <v>1</v>
      </c>
      <c r="AO14" s="50">
        <v>0.9174311926605505</v>
      </c>
      <c r="AP14" s="49">
        <v>0</v>
      </c>
      <c r="AQ14" s="50">
        <v>0</v>
      </c>
      <c r="AR14" s="49">
        <v>0</v>
      </c>
      <c r="AS14" s="50">
        <v>0</v>
      </c>
      <c r="AT14" s="49">
        <v>108</v>
      </c>
      <c r="AU14" s="50">
        <v>99.08256880733946</v>
      </c>
      <c r="AV14" s="49">
        <v>109</v>
      </c>
      <c r="AW14" s="112" t="s">
        <v>1461</v>
      </c>
      <c r="AX14" s="112" t="s">
        <v>1461</v>
      </c>
      <c r="AY14" s="112" t="s">
        <v>1461</v>
      </c>
      <c r="AZ14" s="112" t="s">
        <v>1461</v>
      </c>
      <c r="BA14" s="2"/>
      <c r="BB14" s="3"/>
      <c r="BC14" s="3"/>
      <c r="BD14" s="3"/>
      <c r="BE14" s="3"/>
    </row>
    <row r="15" spans="1:57" ht="41.45" customHeight="1">
      <c r="A15" s="66" t="s">
        <v>219</v>
      </c>
      <c r="C15" s="67"/>
      <c r="D15" s="67" t="s">
        <v>64</v>
      </c>
      <c r="E15" s="68">
        <v>256.16171166381525</v>
      </c>
      <c r="F15" s="70"/>
      <c r="G15" s="97" t="str">
        <f>HYPERLINK("https://upload.wikimedia.org/wikipedia/en/4/4a/Commons-logo.svg")</f>
        <v>https://upload.wikimedia.org/wikipedia/en/4/4a/Commons-logo.svg</v>
      </c>
      <c r="H15" s="67"/>
      <c r="I15" s="71" t="s">
        <v>219</v>
      </c>
      <c r="J15" s="72"/>
      <c r="K15" s="72" t="s">
        <v>75</v>
      </c>
      <c r="L15" s="51" t="s">
        <v>316</v>
      </c>
      <c r="M15" s="75">
        <v>18.52805049088359</v>
      </c>
      <c r="N15" s="76">
        <v>960.0377807617188</v>
      </c>
      <c r="O15" s="76">
        <v>6097.96435546875</v>
      </c>
      <c r="P15" s="77"/>
      <c r="Q15" s="78"/>
      <c r="R15" s="78"/>
      <c r="S15" s="83"/>
      <c r="T15" s="49">
        <v>3</v>
      </c>
      <c r="U15" s="49">
        <v>1</v>
      </c>
      <c r="V15" s="50">
        <v>3</v>
      </c>
      <c r="W15" s="50">
        <v>0.011364</v>
      </c>
      <c r="X15" s="50">
        <v>0.017333</v>
      </c>
      <c r="Y15" s="50">
        <v>0.846205</v>
      </c>
      <c r="Z15" s="50">
        <v>0.25</v>
      </c>
      <c r="AA15" s="50">
        <v>0</v>
      </c>
      <c r="AB15" s="73">
        <v>36</v>
      </c>
      <c r="AC15" s="73"/>
      <c r="AD15" s="74"/>
      <c r="AE15" s="81" t="s">
        <v>259</v>
      </c>
      <c r="AF15" s="81" t="s">
        <v>278</v>
      </c>
      <c r="AG15" s="81" t="s">
        <v>285</v>
      </c>
      <c r="AH15" s="81" t="s">
        <v>316</v>
      </c>
      <c r="AI15" s="81"/>
      <c r="AJ15" s="81">
        <v>0.314597</v>
      </c>
      <c r="AK15" s="81">
        <v>170</v>
      </c>
      <c r="AL15" s="81"/>
      <c r="AM15" s="81" t="str">
        <f>REPLACE(INDEX(GroupVertices[Group],MATCH(Vertices[[#This Row],[Vertex]],GroupVertices[Vertex],0)),1,1,"")</f>
        <v>1</v>
      </c>
      <c r="AN15" s="49">
        <v>0</v>
      </c>
      <c r="AO15" s="50">
        <v>0</v>
      </c>
      <c r="AP15" s="49">
        <v>1</v>
      </c>
      <c r="AQ15" s="50">
        <v>0.8130081300813008</v>
      </c>
      <c r="AR15" s="49">
        <v>0</v>
      </c>
      <c r="AS15" s="50">
        <v>0</v>
      </c>
      <c r="AT15" s="49">
        <v>122</v>
      </c>
      <c r="AU15" s="50">
        <v>99.1869918699187</v>
      </c>
      <c r="AV15" s="49">
        <v>123</v>
      </c>
      <c r="AW15" s="112" t="s">
        <v>1461</v>
      </c>
      <c r="AX15" s="112" t="s">
        <v>1461</v>
      </c>
      <c r="AY15" s="112" t="s">
        <v>1461</v>
      </c>
      <c r="AZ15" s="112" t="s">
        <v>1461</v>
      </c>
      <c r="BA15" s="2"/>
      <c r="BB15" s="3"/>
      <c r="BC15" s="3"/>
      <c r="BD15" s="3"/>
      <c r="BE15" s="3"/>
    </row>
    <row r="16" spans="1:57" ht="41.45" customHeight="1">
      <c r="A16" s="66" t="s">
        <v>211</v>
      </c>
      <c r="C16" s="67"/>
      <c r="D16" s="67" t="s">
        <v>64</v>
      </c>
      <c r="E16" s="68">
        <v>225.01931236505717</v>
      </c>
      <c r="F16" s="70"/>
      <c r="G16" s="97" t="str">
        <f>HYPERLINK("https://upload.wikimedia.org/wikipedia/commons/1/1e/San_Francisco_from_the_Marin_Headlands_in_March_2019.jpg")</f>
        <v>https://upload.wikimedia.org/wikipedia/commons/1/1e/San_Francisco_from_the_Marin_Headlands_in_March_2019.jpg</v>
      </c>
      <c r="H16" s="67"/>
      <c r="I16" s="71" t="s">
        <v>211</v>
      </c>
      <c r="J16" s="72"/>
      <c r="K16" s="72" t="s">
        <v>75</v>
      </c>
      <c r="L16" s="51" t="s">
        <v>299</v>
      </c>
      <c r="M16" s="75">
        <v>14.43817204301075</v>
      </c>
      <c r="N16" s="76">
        <v>7163.2412109375</v>
      </c>
      <c r="O16" s="76">
        <v>7647.662109375</v>
      </c>
      <c r="P16" s="77"/>
      <c r="Q16" s="78"/>
      <c r="R16" s="78"/>
      <c r="S16" s="83"/>
      <c r="T16" s="49">
        <v>5</v>
      </c>
      <c r="U16" s="49">
        <v>5</v>
      </c>
      <c r="V16" s="50">
        <v>2.3</v>
      </c>
      <c r="W16" s="50">
        <v>0.011765</v>
      </c>
      <c r="X16" s="50">
        <v>0.03402</v>
      </c>
      <c r="Y16" s="50">
        <v>1.211225</v>
      </c>
      <c r="Z16" s="50">
        <v>0.47619047619047616</v>
      </c>
      <c r="AA16" s="50">
        <v>0.42857142857142855</v>
      </c>
      <c r="AB16" s="73">
        <v>18</v>
      </c>
      <c r="AC16" s="73"/>
      <c r="AD16" s="74"/>
      <c r="AE16" s="81" t="s">
        <v>259</v>
      </c>
      <c r="AF16" s="81" t="s">
        <v>266</v>
      </c>
      <c r="AG16" s="81" t="s">
        <v>285</v>
      </c>
      <c r="AH16" s="81" t="s">
        <v>299</v>
      </c>
      <c r="AI16" s="81"/>
      <c r="AJ16" s="81">
        <v>0.4437895</v>
      </c>
      <c r="AK16" s="81">
        <v>500</v>
      </c>
      <c r="AL16" s="81"/>
      <c r="AM16" s="81" t="str">
        <f>REPLACE(INDEX(GroupVertices[Group],MATCH(Vertices[[#This Row],[Vertex]],GroupVertices[Vertex],0)),1,1,"")</f>
        <v>2</v>
      </c>
      <c r="AN16" s="49">
        <v>14</v>
      </c>
      <c r="AO16" s="50">
        <v>2.0202020202020203</v>
      </c>
      <c r="AP16" s="49">
        <v>2</v>
      </c>
      <c r="AQ16" s="50">
        <v>0.2886002886002886</v>
      </c>
      <c r="AR16" s="49">
        <v>0</v>
      </c>
      <c r="AS16" s="50">
        <v>0</v>
      </c>
      <c r="AT16" s="49">
        <v>677</v>
      </c>
      <c r="AU16" s="50">
        <v>97.69119769119769</v>
      </c>
      <c r="AV16" s="49">
        <v>693</v>
      </c>
      <c r="AW16" s="112" t="s">
        <v>1461</v>
      </c>
      <c r="AX16" s="112" t="s">
        <v>1461</v>
      </c>
      <c r="AY16" s="112" t="s">
        <v>1461</v>
      </c>
      <c r="AZ16" s="112" t="s">
        <v>1461</v>
      </c>
      <c r="BA16" s="2"/>
      <c r="BB16" s="3"/>
      <c r="BC16" s="3"/>
      <c r="BD16" s="3"/>
      <c r="BE16" s="3"/>
    </row>
    <row r="17" spans="1:57" ht="41.45" customHeight="1">
      <c r="A17" s="66" t="s">
        <v>226</v>
      </c>
      <c r="C17" s="67"/>
      <c r="D17" s="67" t="s">
        <v>64</v>
      </c>
      <c r="E17" s="68">
        <v>218.01978920685355</v>
      </c>
      <c r="F17" s="70"/>
      <c r="G17" s="97" t="str">
        <f>HYPERLINK("https://upload.wikimedia.org/wikipedia/commons/7/7b/31.03.09_Tel_Aviv_024_TAU_7.JPG")</f>
        <v>https://upload.wikimedia.org/wikipedia/commons/7/7b/31.03.09_Tel_Aviv_024_TAU_7.JPG</v>
      </c>
      <c r="H17" s="67"/>
      <c r="I17" s="71" t="s">
        <v>226</v>
      </c>
      <c r="J17" s="72"/>
      <c r="K17" s="72" t="s">
        <v>75</v>
      </c>
      <c r="L17" s="51" t="s">
        <v>327</v>
      </c>
      <c r="M17" s="75">
        <v>13.659149524310426</v>
      </c>
      <c r="N17" s="76">
        <v>5742.97607421875</v>
      </c>
      <c r="O17" s="76">
        <v>1060.0458984375</v>
      </c>
      <c r="P17" s="77"/>
      <c r="Q17" s="78"/>
      <c r="R17" s="78"/>
      <c r="S17" s="83"/>
      <c r="T17" s="49">
        <v>3</v>
      </c>
      <c r="U17" s="49">
        <v>3</v>
      </c>
      <c r="V17" s="50">
        <v>2.166667</v>
      </c>
      <c r="W17" s="50">
        <v>0.011494</v>
      </c>
      <c r="X17" s="50">
        <v>0.020181</v>
      </c>
      <c r="Y17" s="50">
        <v>0.999691</v>
      </c>
      <c r="Z17" s="50">
        <v>0.45</v>
      </c>
      <c r="AA17" s="50">
        <v>0.2</v>
      </c>
      <c r="AB17" s="73">
        <v>47</v>
      </c>
      <c r="AC17" s="73"/>
      <c r="AD17" s="74"/>
      <c r="AE17" s="81" t="s">
        <v>259</v>
      </c>
      <c r="AF17" s="81" t="s">
        <v>283</v>
      </c>
      <c r="AG17" s="81" t="s">
        <v>285</v>
      </c>
      <c r="AH17" s="81" t="s">
        <v>327</v>
      </c>
      <c r="AI17" s="81"/>
      <c r="AJ17" s="81">
        <v>0.4415781</v>
      </c>
      <c r="AK17" s="81">
        <v>500</v>
      </c>
      <c r="AL17" s="81"/>
      <c r="AM17" s="81" t="str">
        <f>REPLACE(INDEX(GroupVertices[Group],MATCH(Vertices[[#This Row],[Vertex]],GroupVertices[Vertex],0)),1,1,"")</f>
        <v>3</v>
      </c>
      <c r="AN17" s="49">
        <v>0</v>
      </c>
      <c r="AO17" s="50">
        <v>0</v>
      </c>
      <c r="AP17" s="49">
        <v>0</v>
      </c>
      <c r="AQ17" s="50">
        <v>0</v>
      </c>
      <c r="AR17" s="49">
        <v>0</v>
      </c>
      <c r="AS17" s="50">
        <v>0</v>
      </c>
      <c r="AT17" s="49">
        <v>132</v>
      </c>
      <c r="AU17" s="50">
        <v>100</v>
      </c>
      <c r="AV17" s="49">
        <v>132</v>
      </c>
      <c r="AW17" s="112" t="s">
        <v>1461</v>
      </c>
      <c r="AX17" s="112" t="s">
        <v>1461</v>
      </c>
      <c r="AY17" s="112" t="s">
        <v>1461</v>
      </c>
      <c r="AZ17" s="112" t="s">
        <v>1461</v>
      </c>
      <c r="BA17" s="2"/>
      <c r="BB17" s="3"/>
      <c r="BC17" s="3"/>
      <c r="BD17" s="3"/>
      <c r="BE17" s="3"/>
    </row>
    <row r="18" spans="1:57" ht="41.45" customHeight="1">
      <c r="A18" s="66" t="s">
        <v>222</v>
      </c>
      <c r="C18" s="67"/>
      <c r="D18" s="67" t="s">
        <v>64</v>
      </c>
      <c r="E18" s="68">
        <v>208.63816687057374</v>
      </c>
      <c r="F18" s="70"/>
      <c r="G18" s="97" t="str">
        <f>HYPERLINK("https://upload.wikimedia.org/wikipedia/commons/9/9f/Chicklet-currency.jpg")</f>
        <v>https://upload.wikimedia.org/wikipedia/commons/9/9f/Chicklet-currency.jpg</v>
      </c>
      <c r="H18" s="67"/>
      <c r="I18" s="71" t="s">
        <v>222</v>
      </c>
      <c r="J18" s="72"/>
      <c r="K18" s="72" t="s">
        <v>75</v>
      </c>
      <c r="L18" s="51" t="s">
        <v>323</v>
      </c>
      <c r="M18" s="75">
        <v>12.685366993922393</v>
      </c>
      <c r="N18" s="76">
        <v>9498.638671875</v>
      </c>
      <c r="O18" s="76">
        <v>1162.5181884765625</v>
      </c>
      <c r="P18" s="77"/>
      <c r="Q18" s="78"/>
      <c r="R18" s="78"/>
      <c r="S18" s="83"/>
      <c r="T18" s="49">
        <v>1</v>
      </c>
      <c r="U18" s="49">
        <v>3</v>
      </c>
      <c r="V18" s="50">
        <v>2</v>
      </c>
      <c r="W18" s="50">
        <v>0.011364</v>
      </c>
      <c r="X18" s="50">
        <v>0.020476</v>
      </c>
      <c r="Y18" s="50">
        <v>0.824183</v>
      </c>
      <c r="Z18" s="50">
        <v>0.4166666666666667</v>
      </c>
      <c r="AA18" s="50">
        <v>0</v>
      </c>
      <c r="AB18" s="73">
        <v>43</v>
      </c>
      <c r="AC18" s="73"/>
      <c r="AD18" s="74"/>
      <c r="AE18" s="81" t="s">
        <v>259</v>
      </c>
      <c r="AF18" s="81" t="s">
        <v>280</v>
      </c>
      <c r="AG18" s="81" t="s">
        <v>285</v>
      </c>
      <c r="AH18" s="81" t="s">
        <v>323</v>
      </c>
      <c r="AI18" s="81"/>
      <c r="AJ18" s="81">
        <v>0.4067111</v>
      </c>
      <c r="AK18" s="81">
        <v>500</v>
      </c>
      <c r="AL18" s="81"/>
      <c r="AM18" s="81" t="str">
        <f>REPLACE(INDEX(GroupVertices[Group],MATCH(Vertices[[#This Row],[Vertex]],GroupVertices[Vertex],0)),1,1,"")</f>
        <v>4</v>
      </c>
      <c r="AN18" s="49">
        <v>10</v>
      </c>
      <c r="AO18" s="50">
        <v>8.264462809917354</v>
      </c>
      <c r="AP18" s="49">
        <v>3</v>
      </c>
      <c r="AQ18" s="50">
        <v>2.479338842975207</v>
      </c>
      <c r="AR18" s="49">
        <v>0</v>
      </c>
      <c r="AS18" s="50">
        <v>0</v>
      </c>
      <c r="AT18" s="49">
        <v>108</v>
      </c>
      <c r="AU18" s="50">
        <v>89.25619834710744</v>
      </c>
      <c r="AV18" s="49">
        <v>121</v>
      </c>
      <c r="AW18" s="112" t="s">
        <v>1461</v>
      </c>
      <c r="AX18" s="112" t="s">
        <v>1461</v>
      </c>
      <c r="AY18" s="112" t="s">
        <v>1461</v>
      </c>
      <c r="AZ18" s="112" t="s">
        <v>1461</v>
      </c>
      <c r="BA18" s="2"/>
      <c r="BB18" s="3"/>
      <c r="BC18" s="3"/>
      <c r="BD18" s="3"/>
      <c r="BE18" s="3"/>
    </row>
    <row r="19" spans="1:57" ht="41.45" customHeight="1">
      <c r="A19" s="66" t="s">
        <v>224</v>
      </c>
      <c r="C19" s="67"/>
      <c r="D19" s="67" t="s">
        <v>64</v>
      </c>
      <c r="E19" s="68">
        <v>198.43976106488725</v>
      </c>
      <c r="F19" s="70"/>
      <c r="G19" s="97" t="str">
        <f>HYPERLINK("https://upload.wikimedia.org/wikipedia/commons/8/85/Clock_Tower_-_Palace_of_Westminster%2C_London_-_May_2007_icon.png")</f>
        <v>https://upload.wikimedia.org/wikipedia/commons/8/85/Clock_Tower_-_Palace_of_Westminster%2C_London_-_May_2007_icon.png</v>
      </c>
      <c r="H19" s="67"/>
      <c r="I19" s="71" t="s">
        <v>224</v>
      </c>
      <c r="J19" s="72"/>
      <c r="K19" s="72" t="s">
        <v>75</v>
      </c>
      <c r="L19" s="51" t="s">
        <v>291</v>
      </c>
      <c r="M19" s="75">
        <v>11.711584463534361</v>
      </c>
      <c r="N19" s="76">
        <v>4786.18212890625</v>
      </c>
      <c r="O19" s="76">
        <v>5553.6396484375</v>
      </c>
      <c r="P19" s="77"/>
      <c r="Q19" s="78"/>
      <c r="R19" s="78"/>
      <c r="S19" s="83"/>
      <c r="T19" s="49">
        <v>5</v>
      </c>
      <c r="U19" s="49">
        <v>1</v>
      </c>
      <c r="V19" s="50">
        <v>1.833333</v>
      </c>
      <c r="W19" s="50">
        <v>0.011494</v>
      </c>
      <c r="X19" s="50">
        <v>0.02297</v>
      </c>
      <c r="Y19" s="50">
        <v>0.948195</v>
      </c>
      <c r="Z19" s="50">
        <v>0.35</v>
      </c>
      <c r="AA19" s="50">
        <v>0.2</v>
      </c>
      <c r="AB19" s="73">
        <v>9</v>
      </c>
      <c r="AC19" s="73"/>
      <c r="AD19" s="74"/>
      <c r="AE19" s="81" t="s">
        <v>259</v>
      </c>
      <c r="AF19" s="81" t="s">
        <v>262</v>
      </c>
      <c r="AG19" s="81" t="s">
        <v>285</v>
      </c>
      <c r="AH19" s="81" t="s">
        <v>291</v>
      </c>
      <c r="AI19" s="81"/>
      <c r="AJ19" s="81">
        <v>0.3644429</v>
      </c>
      <c r="AK19" s="81">
        <v>500</v>
      </c>
      <c r="AL19" s="81"/>
      <c r="AM19" s="81" t="str">
        <f>REPLACE(INDEX(GroupVertices[Group],MATCH(Vertices[[#This Row],[Vertex]],GroupVertices[Vertex],0)),1,1,"")</f>
        <v>2</v>
      </c>
      <c r="AN19" s="49">
        <v>4</v>
      </c>
      <c r="AO19" s="50">
        <v>1.5325670498084292</v>
      </c>
      <c r="AP19" s="49">
        <v>2</v>
      </c>
      <c r="AQ19" s="50">
        <v>0.7662835249042146</v>
      </c>
      <c r="AR19" s="49">
        <v>0</v>
      </c>
      <c r="AS19" s="50">
        <v>0</v>
      </c>
      <c r="AT19" s="49">
        <v>255</v>
      </c>
      <c r="AU19" s="50">
        <v>97.70114942528735</v>
      </c>
      <c r="AV19" s="49">
        <v>261</v>
      </c>
      <c r="AW19" s="112" t="s">
        <v>1461</v>
      </c>
      <c r="AX19" s="112" t="s">
        <v>1461</v>
      </c>
      <c r="AY19" s="112" t="s">
        <v>1461</v>
      </c>
      <c r="AZ19" s="112" t="s">
        <v>1461</v>
      </c>
      <c r="BA19" s="2"/>
      <c r="BB19" s="3"/>
      <c r="BC19" s="3"/>
      <c r="BD19" s="3"/>
      <c r="BE19" s="3"/>
    </row>
    <row r="20" spans="1:57" ht="41.45" customHeight="1">
      <c r="A20" s="66" t="s">
        <v>210</v>
      </c>
      <c r="C20" s="67"/>
      <c r="D20" s="67" t="s">
        <v>64</v>
      </c>
      <c r="E20" s="68">
        <v>142.0661529272024</v>
      </c>
      <c r="F20" s="70"/>
      <c r="G20" s="97" t="str">
        <f>HYPERLINK("https://upload.wikimedia.org/wikipedia/commons/0/01/Flag_of_California.svg")</f>
        <v>https://upload.wikimedia.org/wikipedia/commons/0/01/Flag_of_California.svg</v>
      </c>
      <c r="H20" s="67"/>
      <c r="I20" s="71" t="s">
        <v>210</v>
      </c>
      <c r="J20" s="72"/>
      <c r="K20" s="72" t="s">
        <v>75</v>
      </c>
      <c r="L20" s="51" t="s">
        <v>294</v>
      </c>
      <c r="M20" s="75">
        <v>7.621706015661523</v>
      </c>
      <c r="N20" s="76">
        <v>6786.3671875</v>
      </c>
      <c r="O20" s="76">
        <v>6744.6787109375</v>
      </c>
      <c r="P20" s="77"/>
      <c r="Q20" s="78"/>
      <c r="R20" s="78"/>
      <c r="S20" s="83"/>
      <c r="T20" s="49">
        <v>6</v>
      </c>
      <c r="U20" s="49">
        <v>4</v>
      </c>
      <c r="V20" s="50">
        <v>1.133333</v>
      </c>
      <c r="W20" s="50">
        <v>0.011765</v>
      </c>
      <c r="X20" s="50">
        <v>0.03483</v>
      </c>
      <c r="Y20" s="50">
        <v>1.200626</v>
      </c>
      <c r="Z20" s="50">
        <v>0.5</v>
      </c>
      <c r="AA20" s="50">
        <v>0.42857142857142855</v>
      </c>
      <c r="AB20" s="73">
        <v>12</v>
      </c>
      <c r="AC20" s="73"/>
      <c r="AD20" s="74"/>
      <c r="AE20" s="81" t="s">
        <v>259</v>
      </c>
      <c r="AF20" s="99" t="str">
        <f>HYPERLINK("http://en.wikipedia.org/wiki/California")</f>
        <v>http://en.wikipedia.org/wiki/California</v>
      </c>
      <c r="AG20" s="81" t="s">
        <v>285</v>
      </c>
      <c r="AH20" s="81" t="s">
        <v>294</v>
      </c>
      <c r="AI20" s="81"/>
      <c r="AJ20" s="81">
        <v>0.4358407</v>
      </c>
      <c r="AK20" s="81">
        <v>500</v>
      </c>
      <c r="AL20" s="81"/>
      <c r="AM20" s="81" t="str">
        <f>REPLACE(INDEX(GroupVertices[Group],MATCH(Vertices[[#This Row],[Vertex]],GroupVertices[Vertex],0)),1,1,"")</f>
        <v>2</v>
      </c>
      <c r="AN20" s="49">
        <v>13</v>
      </c>
      <c r="AO20" s="50">
        <v>1.5873015873015872</v>
      </c>
      <c r="AP20" s="49">
        <v>6</v>
      </c>
      <c r="AQ20" s="50">
        <v>0.7326007326007326</v>
      </c>
      <c r="AR20" s="49">
        <v>0</v>
      </c>
      <c r="AS20" s="50">
        <v>0</v>
      </c>
      <c r="AT20" s="49">
        <v>800</v>
      </c>
      <c r="AU20" s="50">
        <v>97.68009768009767</v>
      </c>
      <c r="AV20" s="49">
        <v>819</v>
      </c>
      <c r="AW20" s="112" t="s">
        <v>1461</v>
      </c>
      <c r="AX20" s="112" t="s">
        <v>1461</v>
      </c>
      <c r="AY20" s="112" t="s">
        <v>1461</v>
      </c>
      <c r="AZ20" s="112" t="s">
        <v>1461</v>
      </c>
      <c r="BA20" s="2"/>
      <c r="BB20" s="3"/>
      <c r="BC20" s="3"/>
      <c r="BD20" s="3"/>
      <c r="BE20" s="3"/>
    </row>
    <row r="21" spans="1:57" ht="41.45" customHeight="1">
      <c r="A21" s="66" t="s">
        <v>213</v>
      </c>
      <c r="C21" s="67"/>
      <c r="D21" s="67" t="s">
        <v>64</v>
      </c>
      <c r="E21" s="68">
        <v>127.39613044148068</v>
      </c>
      <c r="F21" s="70"/>
      <c r="G21" s="97" t="str">
        <f>HYPERLINK("https://upload.wikimedia.org/wikipedia/commons/9/97/%D7%90%D7%9E%D7%93%D7%95%D7%A7%D7%A1_%D7%99%D7%A9%D7%A8%D7%90%D7%9C.JPG")</f>
        <v>https://upload.wikimedia.org/wikipedia/commons/9/97/%D7%90%D7%9E%D7%93%D7%95%D7%A7%D7%A1_%D7%99%D7%A9%D7%A8%D7%90%D7%9C.JPG</v>
      </c>
      <c r="H21" s="67"/>
      <c r="I21" s="71" t="s">
        <v>213</v>
      </c>
      <c r="J21" s="72"/>
      <c r="K21" s="72" t="s">
        <v>75</v>
      </c>
      <c r="L21" s="51" t="s">
        <v>307</v>
      </c>
      <c r="M21" s="75">
        <v>6.842683496961197</v>
      </c>
      <c r="N21" s="76">
        <v>1388.0889892578125</v>
      </c>
      <c r="O21" s="76">
        <v>384.0293884277344</v>
      </c>
      <c r="P21" s="77"/>
      <c r="Q21" s="78"/>
      <c r="R21" s="78"/>
      <c r="S21" s="83"/>
      <c r="T21" s="49">
        <v>1</v>
      </c>
      <c r="U21" s="49">
        <v>2</v>
      </c>
      <c r="V21" s="50">
        <v>1</v>
      </c>
      <c r="W21" s="50">
        <v>0.011236</v>
      </c>
      <c r="X21" s="50">
        <v>0.015236</v>
      </c>
      <c r="Y21" s="50">
        <v>0.697774</v>
      </c>
      <c r="Z21" s="50">
        <v>0.3333333333333333</v>
      </c>
      <c r="AA21" s="50">
        <v>0</v>
      </c>
      <c r="AB21" s="73">
        <v>26</v>
      </c>
      <c r="AC21" s="73"/>
      <c r="AD21" s="74"/>
      <c r="AE21" s="81" t="s">
        <v>259</v>
      </c>
      <c r="AF21" s="99" t="str">
        <f>HYPERLINK("http://en.wikipedia.org/wiki/Amdocs")</f>
        <v>http://en.wikipedia.org/wiki/Amdocs</v>
      </c>
      <c r="AG21" s="81" t="s">
        <v>285</v>
      </c>
      <c r="AH21" s="81" t="s">
        <v>307</v>
      </c>
      <c r="AI21" s="81"/>
      <c r="AJ21" s="81">
        <v>0.5584865</v>
      </c>
      <c r="AK21" s="81">
        <v>500</v>
      </c>
      <c r="AL21" s="81"/>
      <c r="AM21" s="81" t="str">
        <f>REPLACE(INDEX(GroupVertices[Group],MATCH(Vertices[[#This Row],[Vertex]],GroupVertices[Vertex],0)),1,1,"")</f>
        <v>1</v>
      </c>
      <c r="AN21" s="49">
        <v>1</v>
      </c>
      <c r="AO21" s="50">
        <v>2.380952380952381</v>
      </c>
      <c r="AP21" s="49">
        <v>0</v>
      </c>
      <c r="AQ21" s="50">
        <v>0</v>
      </c>
      <c r="AR21" s="49">
        <v>0</v>
      </c>
      <c r="AS21" s="50">
        <v>0</v>
      </c>
      <c r="AT21" s="49">
        <v>41</v>
      </c>
      <c r="AU21" s="50">
        <v>97.61904761904762</v>
      </c>
      <c r="AV21" s="49">
        <v>42</v>
      </c>
      <c r="AW21" s="112" t="s">
        <v>1461</v>
      </c>
      <c r="AX21" s="112" t="s">
        <v>1461</v>
      </c>
      <c r="AY21" s="112" t="s">
        <v>1461</v>
      </c>
      <c r="AZ21" s="112" t="s">
        <v>1461</v>
      </c>
      <c r="BA21" s="2"/>
      <c r="BB21" s="3"/>
      <c r="BC21" s="3"/>
      <c r="BD21" s="3"/>
      <c r="BE21" s="3"/>
    </row>
    <row r="22" spans="1:57" ht="41.45" customHeight="1">
      <c r="A22" s="66" t="s">
        <v>220</v>
      </c>
      <c r="C22" s="67"/>
      <c r="D22" s="67" t="s">
        <v>64</v>
      </c>
      <c r="E22" s="68">
        <v>127.39613044148068</v>
      </c>
      <c r="F22" s="70"/>
      <c r="G22" s="97" t="str">
        <f>HYPERLINK("https://upload.wikimedia.org/wikipedia/en/7/71/Hola%21_VPN_logo.svg")</f>
        <v>https://upload.wikimedia.org/wikipedia/en/7/71/Hola%21_VPN_logo.svg</v>
      </c>
      <c r="H22" s="67"/>
      <c r="I22" s="71" t="s">
        <v>220</v>
      </c>
      <c r="J22" s="72"/>
      <c r="K22" s="72" t="s">
        <v>75</v>
      </c>
      <c r="L22" s="51" t="s">
        <v>317</v>
      </c>
      <c r="M22" s="75">
        <v>6.842683496961197</v>
      </c>
      <c r="N22" s="76">
        <v>1244.907958984375</v>
      </c>
      <c r="O22" s="76">
        <v>8063.41748046875</v>
      </c>
      <c r="P22" s="77"/>
      <c r="Q22" s="78"/>
      <c r="R22" s="78"/>
      <c r="S22" s="83"/>
      <c r="T22" s="49">
        <v>1</v>
      </c>
      <c r="U22" s="49">
        <v>2</v>
      </c>
      <c r="V22" s="50">
        <v>1</v>
      </c>
      <c r="W22" s="50">
        <v>0.011236</v>
      </c>
      <c r="X22" s="50">
        <v>0.012634</v>
      </c>
      <c r="Y22" s="50">
        <v>0.695763</v>
      </c>
      <c r="Z22" s="50">
        <v>0.3333333333333333</v>
      </c>
      <c r="AA22" s="50">
        <v>0</v>
      </c>
      <c r="AB22" s="73">
        <v>37</v>
      </c>
      <c r="AC22" s="73"/>
      <c r="AD22" s="74"/>
      <c r="AE22" s="81" t="s">
        <v>259</v>
      </c>
      <c r="AF22" s="81" t="s">
        <v>279</v>
      </c>
      <c r="AG22" s="81" t="s">
        <v>285</v>
      </c>
      <c r="AH22" s="81" t="s">
        <v>317</v>
      </c>
      <c r="AI22" s="81"/>
      <c r="AJ22" s="81">
        <v>0.3747491</v>
      </c>
      <c r="AK22" s="81">
        <v>201</v>
      </c>
      <c r="AL22" s="81"/>
      <c r="AM22" s="81" t="str">
        <f>REPLACE(INDEX(GroupVertices[Group],MATCH(Vertices[[#This Row],[Vertex]],GroupVertices[Vertex],0)),1,1,"")</f>
        <v>1</v>
      </c>
      <c r="AN22" s="49">
        <v>1</v>
      </c>
      <c r="AO22" s="50">
        <v>0.9174311926605505</v>
      </c>
      <c r="AP22" s="49">
        <v>1</v>
      </c>
      <c r="AQ22" s="50">
        <v>0.9174311926605505</v>
      </c>
      <c r="AR22" s="49">
        <v>0</v>
      </c>
      <c r="AS22" s="50">
        <v>0</v>
      </c>
      <c r="AT22" s="49">
        <v>107</v>
      </c>
      <c r="AU22" s="50">
        <v>98.1651376146789</v>
      </c>
      <c r="AV22" s="49">
        <v>109</v>
      </c>
      <c r="AW22" s="112" t="s">
        <v>1461</v>
      </c>
      <c r="AX22" s="112" t="s">
        <v>1461</v>
      </c>
      <c r="AY22" s="112" t="s">
        <v>1461</v>
      </c>
      <c r="AZ22" s="112" t="s">
        <v>1461</v>
      </c>
      <c r="BA22" s="2"/>
      <c r="BB22" s="3"/>
      <c r="BC22" s="3"/>
      <c r="BD22" s="3"/>
      <c r="BE22" s="3"/>
    </row>
    <row r="23" spans="1:57" ht="41.45" customHeight="1">
      <c r="A23" s="66" t="s">
        <v>243</v>
      </c>
      <c r="C23" s="67"/>
      <c r="D23" s="67" t="s">
        <v>64</v>
      </c>
      <c r="E23" s="68">
        <v>127.39613044148068</v>
      </c>
      <c r="F23" s="70"/>
      <c r="G23" s="97" t="str">
        <f>HYPERLINK("https://upload.wikimedia.org/wikipedia/commons/2/27/Michael_Bloomberg_Signature.svg")</f>
        <v>https://upload.wikimedia.org/wikipedia/commons/2/27/Michael_Bloomberg_Signature.svg</v>
      </c>
      <c r="H23" s="67"/>
      <c r="I23" s="71" t="s">
        <v>243</v>
      </c>
      <c r="J23" s="72"/>
      <c r="K23" s="72" t="s">
        <v>75</v>
      </c>
      <c r="L23" s="51" t="s">
        <v>318</v>
      </c>
      <c r="M23" s="75">
        <v>6.842683496961197</v>
      </c>
      <c r="N23" s="76">
        <v>728.7105712890625</v>
      </c>
      <c r="O23" s="76">
        <v>8860.9345703125</v>
      </c>
      <c r="P23" s="77"/>
      <c r="Q23" s="78"/>
      <c r="R23" s="78"/>
      <c r="S23" s="83"/>
      <c r="T23" s="49">
        <v>3</v>
      </c>
      <c r="U23" s="49">
        <v>0</v>
      </c>
      <c r="V23" s="50">
        <v>1</v>
      </c>
      <c r="W23" s="50">
        <v>0.011236</v>
      </c>
      <c r="X23" s="50">
        <v>0.013805</v>
      </c>
      <c r="Y23" s="50">
        <v>0.677978</v>
      </c>
      <c r="Z23" s="50">
        <v>0.3333333333333333</v>
      </c>
      <c r="AA23" s="50">
        <v>0</v>
      </c>
      <c r="AB23" s="73">
        <v>38</v>
      </c>
      <c r="AC23" s="73"/>
      <c r="AD23" s="74"/>
      <c r="AE23" s="81" t="s">
        <v>259</v>
      </c>
      <c r="AF23" s="99" t="str">
        <f>HYPERLINK("http://en.wikipedia.org/wiki/BusinessWeek")</f>
        <v>http://en.wikipedia.org/wiki/BusinessWeek</v>
      </c>
      <c r="AG23" s="81" t="s">
        <v>285</v>
      </c>
      <c r="AH23" s="81" t="s">
        <v>318</v>
      </c>
      <c r="AI23" s="81"/>
      <c r="AJ23" s="81">
        <v>0.1666667</v>
      </c>
      <c r="AK23" s="81">
        <v>8</v>
      </c>
      <c r="AL23" s="81"/>
      <c r="AM23" s="81" t="str">
        <f>REPLACE(INDEX(GroupVertices[Group],MATCH(Vertices[[#This Row],[Vertex]],GroupVertices[Vertex],0)),1,1,"")</f>
        <v>1</v>
      </c>
      <c r="AN23" s="49">
        <v>0</v>
      </c>
      <c r="AO23" s="50">
        <v>0</v>
      </c>
      <c r="AP23" s="49">
        <v>0</v>
      </c>
      <c r="AQ23" s="50">
        <v>0</v>
      </c>
      <c r="AR23" s="49">
        <v>0</v>
      </c>
      <c r="AS23" s="50">
        <v>0</v>
      </c>
      <c r="AT23" s="49">
        <v>82</v>
      </c>
      <c r="AU23" s="50">
        <v>100</v>
      </c>
      <c r="AV23" s="49">
        <v>82</v>
      </c>
      <c r="AW23" s="49"/>
      <c r="AX23" s="49"/>
      <c r="AY23" s="49"/>
      <c r="AZ23" s="49"/>
      <c r="BA23" s="2"/>
      <c r="BB23" s="3"/>
      <c r="BC23" s="3"/>
      <c r="BD23" s="3"/>
      <c r="BE23" s="3"/>
    </row>
    <row r="24" spans="1:57" ht="41.45" customHeight="1">
      <c r="A24" s="66" t="s">
        <v>229</v>
      </c>
      <c r="C24" s="67"/>
      <c r="D24" s="67" t="s">
        <v>64</v>
      </c>
      <c r="E24" s="68">
        <v>46.15409401238762</v>
      </c>
      <c r="F24" s="70"/>
      <c r="G24" s="97" t="str">
        <f>HYPERLINK("https://upload.wikimedia.org/wikipedia/commons/0/01/Israeli_Air_Force_-_Coat_of_arms.svg")</f>
        <v>https://upload.wikimedia.org/wikipedia/commons/0/01/Israeli_Air_Force_-_Coat_of_arms.svg</v>
      </c>
      <c r="H24" s="67"/>
      <c r="I24" s="71" t="s">
        <v>229</v>
      </c>
      <c r="J24" s="72"/>
      <c r="K24" s="72" t="s">
        <v>75</v>
      </c>
      <c r="L24" s="51" t="s">
        <v>328</v>
      </c>
      <c r="M24" s="75">
        <v>3.9213417484805984</v>
      </c>
      <c r="N24" s="76">
        <v>6865.08154296875</v>
      </c>
      <c r="O24" s="76">
        <v>327.642333984375</v>
      </c>
      <c r="P24" s="77"/>
      <c r="Q24" s="78"/>
      <c r="R24" s="78"/>
      <c r="S24" s="83"/>
      <c r="T24" s="49">
        <v>3</v>
      </c>
      <c r="U24" s="49">
        <v>2</v>
      </c>
      <c r="V24" s="50">
        <v>0.5</v>
      </c>
      <c r="W24" s="50">
        <v>0.011364</v>
      </c>
      <c r="X24" s="50">
        <v>0.02142</v>
      </c>
      <c r="Y24" s="50">
        <v>0.790143</v>
      </c>
      <c r="Z24" s="50">
        <v>0.5</v>
      </c>
      <c r="AA24" s="50">
        <v>0.25</v>
      </c>
      <c r="AB24" s="73">
        <v>48</v>
      </c>
      <c r="AC24" s="73"/>
      <c r="AD24" s="74"/>
      <c r="AE24" s="81" t="s">
        <v>259</v>
      </c>
      <c r="AF24" s="81" t="s">
        <v>284</v>
      </c>
      <c r="AG24" s="81" t="s">
        <v>285</v>
      </c>
      <c r="AH24" s="81" t="s">
        <v>328</v>
      </c>
      <c r="AI24" s="81"/>
      <c r="AJ24" s="81">
        <v>0.6313093</v>
      </c>
      <c r="AK24" s="81">
        <v>500</v>
      </c>
      <c r="AL24" s="81"/>
      <c r="AM24" s="81" t="str">
        <f>REPLACE(INDEX(GroupVertices[Group],MATCH(Vertices[[#This Row],[Vertex]],GroupVertices[Vertex],0)),1,1,"")</f>
        <v>3</v>
      </c>
      <c r="AN24" s="49">
        <v>7</v>
      </c>
      <c r="AO24" s="50">
        <v>1.3972055888223553</v>
      </c>
      <c r="AP24" s="49">
        <v>14</v>
      </c>
      <c r="AQ24" s="50">
        <v>2.7944111776447107</v>
      </c>
      <c r="AR24" s="49">
        <v>0</v>
      </c>
      <c r="AS24" s="50">
        <v>0</v>
      </c>
      <c r="AT24" s="49">
        <v>480</v>
      </c>
      <c r="AU24" s="50">
        <v>95.80838323353294</v>
      </c>
      <c r="AV24" s="49">
        <v>501</v>
      </c>
      <c r="AW24" s="112" t="s">
        <v>1461</v>
      </c>
      <c r="AX24" s="112" t="s">
        <v>1461</v>
      </c>
      <c r="AY24" s="112" t="s">
        <v>1461</v>
      </c>
      <c r="AZ24" s="112" t="s">
        <v>1461</v>
      </c>
      <c r="BA24" s="2"/>
      <c r="BB24" s="3"/>
      <c r="BC24" s="3"/>
      <c r="BD24" s="3"/>
      <c r="BE24" s="3"/>
    </row>
    <row r="25" spans="1:57" ht="41.45" customHeight="1">
      <c r="A25" s="66" t="s">
        <v>247</v>
      </c>
      <c r="C25" s="67"/>
      <c r="D25" s="67" t="s">
        <v>64</v>
      </c>
      <c r="E25" s="68">
        <v>20</v>
      </c>
      <c r="F25" s="70"/>
      <c r="G25" s="97" t="str">
        <f>HYPERLINK("https://upload.wikimedia.org/wikipedia/commons/6/67/McGraw-Hill_Education_wordmark.svg")</f>
        <v>https://upload.wikimedia.org/wikipedia/commons/6/67/McGraw-Hill_Education_wordmark.svg</v>
      </c>
      <c r="H25" s="67"/>
      <c r="I25" s="71" t="s">
        <v>247</v>
      </c>
      <c r="J25" s="72"/>
      <c r="K25" s="72" t="s">
        <v>75</v>
      </c>
      <c r="L25" s="51" t="s">
        <v>324</v>
      </c>
      <c r="M25" s="75">
        <v>3.337073398784479</v>
      </c>
      <c r="N25" s="76">
        <v>4563.3408203125</v>
      </c>
      <c r="O25" s="76">
        <v>8038.67626953125</v>
      </c>
      <c r="P25" s="77"/>
      <c r="Q25" s="78"/>
      <c r="R25" s="78"/>
      <c r="S25" s="83"/>
      <c r="T25" s="49">
        <v>3</v>
      </c>
      <c r="U25" s="49">
        <v>0</v>
      </c>
      <c r="V25" s="50">
        <v>0.4</v>
      </c>
      <c r="W25" s="50">
        <v>0.011236</v>
      </c>
      <c r="X25" s="50">
        <v>0.01711</v>
      </c>
      <c r="Y25" s="50">
        <v>0.625027</v>
      </c>
      <c r="Z25" s="50">
        <v>0.3333333333333333</v>
      </c>
      <c r="AA25" s="50">
        <v>0</v>
      </c>
      <c r="AB25" s="73">
        <v>44</v>
      </c>
      <c r="AC25" s="73"/>
      <c r="AD25" s="74"/>
      <c r="AE25" s="81" t="s">
        <v>259</v>
      </c>
      <c r="AF25" s="99" t="str">
        <f>HYPERLINK("http://en.wikipedia.org/wiki/McGraw-Hill")</f>
        <v>http://en.wikipedia.org/wiki/McGraw-Hill</v>
      </c>
      <c r="AG25" s="81" t="s">
        <v>285</v>
      </c>
      <c r="AH25" s="81" t="s">
        <v>324</v>
      </c>
      <c r="AI25" s="81"/>
      <c r="AJ25" s="81">
        <v>0.3090909</v>
      </c>
      <c r="AK25" s="81">
        <v>20</v>
      </c>
      <c r="AL25" s="81"/>
      <c r="AM25" s="81" t="str">
        <f>REPLACE(INDEX(GroupVertices[Group],MATCH(Vertices[[#This Row],[Vertex]],GroupVertices[Vertex],0)),1,1,"")</f>
        <v>2</v>
      </c>
      <c r="AN25" s="49">
        <v>6</v>
      </c>
      <c r="AO25" s="50">
        <v>2.7149321266968327</v>
      </c>
      <c r="AP25" s="49">
        <v>0</v>
      </c>
      <c r="AQ25" s="50">
        <v>0</v>
      </c>
      <c r="AR25" s="49">
        <v>0</v>
      </c>
      <c r="AS25" s="50">
        <v>0</v>
      </c>
      <c r="AT25" s="49">
        <v>215</v>
      </c>
      <c r="AU25" s="50">
        <v>97.28506787330316</v>
      </c>
      <c r="AV25" s="49">
        <v>221</v>
      </c>
      <c r="AW25" s="49"/>
      <c r="AX25" s="49"/>
      <c r="AY25" s="49"/>
      <c r="AZ25" s="49"/>
      <c r="BA25" s="2"/>
      <c r="BB25" s="3"/>
      <c r="BC25" s="3"/>
      <c r="BD25" s="3"/>
      <c r="BE25" s="3"/>
    </row>
    <row r="26" spans="1:57" ht="41.45" customHeight="1">
      <c r="A26" s="66" t="s">
        <v>202</v>
      </c>
      <c r="C26" s="67"/>
      <c r="D26" s="67" t="s">
        <v>64</v>
      </c>
      <c r="E26" s="68"/>
      <c r="F26" s="70"/>
      <c r="G26" s="97" t="str">
        <f>HYPERLINK("https://upload.wikimedia.org/wikipedia/commons/9/9d/About.me_logo.svg")</f>
        <v>https://upload.wikimedia.org/wikipedia/commons/9/9d/About.me_logo.svg</v>
      </c>
      <c r="H26" s="67"/>
      <c r="I26" s="71" t="s">
        <v>202</v>
      </c>
      <c r="J26" s="72"/>
      <c r="K26" s="72" t="s">
        <v>75</v>
      </c>
      <c r="L26" s="51" t="s">
        <v>330</v>
      </c>
      <c r="M26" s="75">
        <v>1</v>
      </c>
      <c r="N26" s="76">
        <v>7061.55029296875</v>
      </c>
      <c r="O26" s="76">
        <v>4488.79833984375</v>
      </c>
      <c r="P26" s="77"/>
      <c r="Q26" s="78"/>
      <c r="R26" s="78"/>
      <c r="S26" s="49"/>
      <c r="T26" s="49">
        <v>1</v>
      </c>
      <c r="U26" s="49">
        <v>2</v>
      </c>
      <c r="V26" s="50">
        <v>0</v>
      </c>
      <c r="W26" s="50">
        <v>0.011236</v>
      </c>
      <c r="X26" s="50">
        <v>0.018183</v>
      </c>
      <c r="Y26" s="50">
        <v>0.613444</v>
      </c>
      <c r="Z26" s="50">
        <v>0.5</v>
      </c>
      <c r="AA26" s="50">
        <v>0</v>
      </c>
      <c r="AB26" s="73">
        <v>3</v>
      </c>
      <c r="AC26" s="73"/>
      <c r="AD26" s="74"/>
      <c r="AE26" s="81" t="s">
        <v>259</v>
      </c>
      <c r="AF26" s="99" t="str">
        <f>HYPERLINK("http://en.wikipedia.org/wiki/About.me")</f>
        <v>http://en.wikipedia.org/wiki/About.me</v>
      </c>
      <c r="AG26" s="81" t="s">
        <v>285</v>
      </c>
      <c r="AH26" s="81" t="s">
        <v>330</v>
      </c>
      <c r="AI26" s="81"/>
      <c r="AJ26" s="81">
        <v>0.2683207</v>
      </c>
      <c r="AK26" s="81">
        <v>213</v>
      </c>
      <c r="AL26" s="81"/>
      <c r="AM26" s="81" t="str">
        <f>REPLACE(INDEX(GroupVertices[Group],MATCH(Vertices[[#This Row],[Vertex]],GroupVertices[Vertex],0)),1,1,"")</f>
        <v>2</v>
      </c>
      <c r="AN26" s="49">
        <v>3</v>
      </c>
      <c r="AO26" s="50">
        <v>1.3100436681222707</v>
      </c>
      <c r="AP26" s="49">
        <v>0</v>
      </c>
      <c r="AQ26" s="50">
        <v>0</v>
      </c>
      <c r="AR26" s="49">
        <v>0</v>
      </c>
      <c r="AS26" s="50">
        <v>0</v>
      </c>
      <c r="AT26" s="49">
        <v>226</v>
      </c>
      <c r="AU26" s="50">
        <v>98.68995633187772</v>
      </c>
      <c r="AV26" s="49">
        <v>229</v>
      </c>
      <c r="AW26" s="112" t="s">
        <v>1461</v>
      </c>
      <c r="AX26" s="112" t="s">
        <v>1461</v>
      </c>
      <c r="AY26" s="112" t="s">
        <v>1461</v>
      </c>
      <c r="AZ26" s="112" t="s">
        <v>1461</v>
      </c>
      <c r="BA26" s="2"/>
      <c r="BB26" s="3"/>
      <c r="BC26" s="3"/>
      <c r="BD26" s="3"/>
      <c r="BE26" s="3"/>
    </row>
    <row r="27" spans="1:57" ht="41.45" customHeight="1">
      <c r="A27" s="66" t="s">
        <v>230</v>
      </c>
      <c r="C27" s="67"/>
      <c r="D27" s="67" t="s">
        <v>64</v>
      </c>
      <c r="E27" s="68"/>
      <c r="F27" s="70"/>
      <c r="G27" s="97" t="str">
        <f>HYPERLINK("https://upload.wikimedia.org/wikipedia/commons/4/4d/Columbia_University%2C_NYC_%28June_2014%29_-_09.JPG")</f>
        <v>https://upload.wikimedia.org/wikipedia/commons/4/4d/Columbia_University%2C_NYC_%28June_2014%29_-_09.JPG</v>
      </c>
      <c r="H27" s="67"/>
      <c r="I27" s="71" t="s">
        <v>230</v>
      </c>
      <c r="J27" s="72"/>
      <c r="K27" s="72" t="s">
        <v>75</v>
      </c>
      <c r="L27" s="51" t="s">
        <v>289</v>
      </c>
      <c r="M27" s="75">
        <v>1</v>
      </c>
      <c r="N27" s="76">
        <v>3243.171630859375</v>
      </c>
      <c r="O27" s="76">
        <v>996.7504272460938</v>
      </c>
      <c r="P27" s="77"/>
      <c r="Q27" s="78"/>
      <c r="R27" s="78"/>
      <c r="S27" s="83"/>
      <c r="T27" s="49">
        <v>1</v>
      </c>
      <c r="U27" s="49">
        <v>0</v>
      </c>
      <c r="V27" s="50">
        <v>0</v>
      </c>
      <c r="W27" s="50">
        <v>0.010989</v>
      </c>
      <c r="X27" s="50">
        <v>0.009455</v>
      </c>
      <c r="Y27" s="50">
        <v>0.323851</v>
      </c>
      <c r="Z27" s="50">
        <v>0</v>
      </c>
      <c r="AA27" s="50">
        <v>0</v>
      </c>
      <c r="AB27" s="73">
        <v>7</v>
      </c>
      <c r="AC27" s="73"/>
      <c r="AD27" s="74"/>
      <c r="AE27" s="81" t="s">
        <v>259</v>
      </c>
      <c r="AF27" s="81" t="s">
        <v>260</v>
      </c>
      <c r="AG27" s="81" t="s">
        <v>285</v>
      </c>
      <c r="AH27" s="81" t="s">
        <v>289</v>
      </c>
      <c r="AI27" s="81"/>
      <c r="AJ27" s="81">
        <v>0.3642424</v>
      </c>
      <c r="AK27" s="81">
        <v>500</v>
      </c>
      <c r="AL27" s="81"/>
      <c r="AM27" s="81" t="str">
        <f>REPLACE(INDEX(GroupVertices[Group],MATCH(Vertices[[#This Row],[Vertex]],GroupVertices[Vertex],0)),1,1,"")</f>
        <v>1</v>
      </c>
      <c r="AN27" s="49">
        <v>4</v>
      </c>
      <c r="AO27" s="50">
        <v>2.8368794326241136</v>
      </c>
      <c r="AP27" s="49">
        <v>0</v>
      </c>
      <c r="AQ27" s="50">
        <v>0</v>
      </c>
      <c r="AR27" s="49">
        <v>0</v>
      </c>
      <c r="AS27" s="50">
        <v>0</v>
      </c>
      <c r="AT27" s="49">
        <v>137</v>
      </c>
      <c r="AU27" s="50">
        <v>97.16312056737588</v>
      </c>
      <c r="AV27" s="49">
        <v>141</v>
      </c>
      <c r="AW27" s="49"/>
      <c r="AX27" s="49"/>
      <c r="AY27" s="49"/>
      <c r="AZ27" s="49"/>
      <c r="BA27" s="2"/>
      <c r="BB27" s="3"/>
      <c r="BC27" s="3"/>
      <c r="BD27" s="3"/>
      <c r="BE27" s="3"/>
    </row>
    <row r="28" spans="1:57" ht="41.45" customHeight="1">
      <c r="A28" s="66" t="s">
        <v>204</v>
      </c>
      <c r="C28" s="67"/>
      <c r="D28" s="67" t="s">
        <v>64</v>
      </c>
      <c r="E28" s="68"/>
      <c r="F28" s="70"/>
      <c r="G28" s="97" t="str">
        <f>HYPERLINK("https://upload.wikimedia.org/wikipedia/en/4/4a/Commons-logo.svg")</f>
        <v>https://upload.wikimedia.org/wikipedia/en/4/4a/Commons-logo.svg</v>
      </c>
      <c r="H28" s="67"/>
      <c r="I28" s="71" t="s">
        <v>204</v>
      </c>
      <c r="J28" s="72"/>
      <c r="K28" s="72" t="s">
        <v>75</v>
      </c>
      <c r="L28" s="71" t="s">
        <v>290</v>
      </c>
      <c r="M28" s="75">
        <v>1</v>
      </c>
      <c r="N28" s="76">
        <v>5267.29248046875</v>
      </c>
      <c r="O28" s="76">
        <v>4680.20849609375</v>
      </c>
      <c r="P28" s="77"/>
      <c r="Q28" s="78"/>
      <c r="R28" s="78"/>
      <c r="S28" s="83"/>
      <c r="T28" s="49">
        <v>2</v>
      </c>
      <c r="U28" s="49">
        <v>1</v>
      </c>
      <c r="V28" s="50">
        <v>0</v>
      </c>
      <c r="W28" s="50">
        <v>0.011236</v>
      </c>
      <c r="X28" s="50">
        <v>0.016917</v>
      </c>
      <c r="Y28" s="50">
        <v>0.627376</v>
      </c>
      <c r="Z28" s="50">
        <v>0.6666666666666666</v>
      </c>
      <c r="AA28" s="50">
        <v>0</v>
      </c>
      <c r="AB28" s="73">
        <v>8</v>
      </c>
      <c r="AC28" s="73"/>
      <c r="AD28" s="74"/>
      <c r="AE28" s="81" t="s">
        <v>259</v>
      </c>
      <c r="AF28" s="81" t="s">
        <v>261</v>
      </c>
      <c r="AG28" s="81" t="s">
        <v>285</v>
      </c>
      <c r="AH28" s="81" t="s">
        <v>290</v>
      </c>
      <c r="AI28" s="81"/>
      <c r="AJ28" s="81">
        <v>0.3881652</v>
      </c>
      <c r="AK28" s="81">
        <v>500</v>
      </c>
      <c r="AL28" s="81"/>
      <c r="AM28" s="81" t="str">
        <f>REPLACE(INDEX(GroupVertices[Group],MATCH(Vertices[[#This Row],[Vertex]],GroupVertices[Vertex],0)),1,1,"")</f>
        <v>2</v>
      </c>
      <c r="AN28" s="49">
        <v>1</v>
      </c>
      <c r="AO28" s="50">
        <v>0.6060606060606061</v>
      </c>
      <c r="AP28" s="49">
        <v>1</v>
      </c>
      <c r="AQ28" s="50">
        <v>0.6060606060606061</v>
      </c>
      <c r="AR28" s="49">
        <v>0</v>
      </c>
      <c r="AS28" s="50">
        <v>0</v>
      </c>
      <c r="AT28" s="49">
        <v>163</v>
      </c>
      <c r="AU28" s="50">
        <v>98.78787878787878</v>
      </c>
      <c r="AV28" s="49">
        <v>165</v>
      </c>
      <c r="AW28" s="112" t="s">
        <v>1461</v>
      </c>
      <c r="AX28" s="112" t="s">
        <v>1461</v>
      </c>
      <c r="AY28" s="112" t="s">
        <v>1461</v>
      </c>
      <c r="AZ28" s="112" t="s">
        <v>1461</v>
      </c>
      <c r="BA28" s="2"/>
      <c r="BB28" s="3"/>
      <c r="BC28" s="3"/>
      <c r="BD28" s="3"/>
      <c r="BE28" s="3"/>
    </row>
    <row r="29" spans="1:57" ht="41.45" customHeight="1">
      <c r="A29" s="66" t="s">
        <v>231</v>
      </c>
      <c r="C29" s="67"/>
      <c r="D29" s="67" t="s">
        <v>64</v>
      </c>
      <c r="E29" s="68"/>
      <c r="F29" s="70"/>
      <c r="G29" s="97" t="str">
        <f>HYPERLINK("https://upload.wikimedia.org/wikipedia/en/3/37/Harrah%27s_Entertainment_Logo.png")</f>
        <v>https://upload.wikimedia.org/wikipedia/en/3/37/Harrah%27s_Entertainment_Logo.png</v>
      </c>
      <c r="H29" s="67"/>
      <c r="I29" s="71" t="s">
        <v>231</v>
      </c>
      <c r="J29" s="72"/>
      <c r="K29" s="72" t="s">
        <v>75</v>
      </c>
      <c r="L29" s="51" t="s">
        <v>296</v>
      </c>
      <c r="M29" s="75">
        <v>1</v>
      </c>
      <c r="N29" s="76">
        <v>1855.7938232421875</v>
      </c>
      <c r="O29" s="76">
        <v>9918.36328125</v>
      </c>
      <c r="P29" s="77"/>
      <c r="Q29" s="78"/>
      <c r="R29" s="78"/>
      <c r="S29" s="83"/>
      <c r="T29" s="49">
        <v>1</v>
      </c>
      <c r="U29" s="49">
        <v>0</v>
      </c>
      <c r="V29" s="50">
        <v>0</v>
      </c>
      <c r="W29" s="50">
        <v>0.010989</v>
      </c>
      <c r="X29" s="50">
        <v>0.009455</v>
      </c>
      <c r="Y29" s="50">
        <v>0.323851</v>
      </c>
      <c r="Z29" s="50">
        <v>0</v>
      </c>
      <c r="AA29" s="50">
        <v>0</v>
      </c>
      <c r="AB29" s="73">
        <v>14</v>
      </c>
      <c r="AC29" s="73"/>
      <c r="AD29" s="74"/>
      <c r="AE29" s="81" t="s">
        <v>259</v>
      </c>
      <c r="AF29" s="81" t="s">
        <v>265</v>
      </c>
      <c r="AG29" s="81" t="s">
        <v>285</v>
      </c>
      <c r="AH29" s="81" t="s">
        <v>296</v>
      </c>
      <c r="AI29" s="81"/>
      <c r="AJ29" s="81">
        <v>0.2666667</v>
      </c>
      <c r="AK29" s="81">
        <v>5</v>
      </c>
      <c r="AL29" s="81"/>
      <c r="AM29" s="81" t="str">
        <f>REPLACE(INDEX(GroupVertices[Group],MATCH(Vertices[[#This Row],[Vertex]],GroupVertices[Vertex],0)),1,1,"")</f>
        <v>1</v>
      </c>
      <c r="AN29" s="49">
        <v>4</v>
      </c>
      <c r="AO29" s="50">
        <v>3.0303030303030303</v>
      </c>
      <c r="AP29" s="49">
        <v>0</v>
      </c>
      <c r="AQ29" s="50">
        <v>0</v>
      </c>
      <c r="AR29" s="49">
        <v>0</v>
      </c>
      <c r="AS29" s="50">
        <v>0</v>
      </c>
      <c r="AT29" s="49">
        <v>128</v>
      </c>
      <c r="AU29" s="50">
        <v>96.96969696969697</v>
      </c>
      <c r="AV29" s="49">
        <v>132</v>
      </c>
      <c r="AW29" s="49"/>
      <c r="AX29" s="49"/>
      <c r="AY29" s="49"/>
      <c r="AZ29" s="49"/>
      <c r="BA29" s="2"/>
      <c r="BB29" s="3"/>
      <c r="BC29" s="3"/>
      <c r="BD29" s="3"/>
      <c r="BE29" s="3"/>
    </row>
    <row r="30" spans="1:57" ht="41.45" customHeight="1">
      <c r="A30" s="66" t="s">
        <v>232</v>
      </c>
      <c r="C30" s="67"/>
      <c r="D30" s="67" t="s">
        <v>64</v>
      </c>
      <c r="E30" s="68"/>
      <c r="F30" s="70"/>
      <c r="G30" s="97" t="str">
        <f>HYPERLINK("https://upload.wikimedia.org/wikipedia/en/thumb/8/80/Wikipedia-logo-v2.svg/1024px-Wikipedia-logo-v2.svg.png")</f>
        <v>https://upload.wikimedia.org/wikipedia/en/thumb/8/80/Wikipedia-logo-v2.svg/1024px-Wikipedia-logo-v2.svg.png</v>
      </c>
      <c r="H30" s="67"/>
      <c r="I30" s="71" t="s">
        <v>232</v>
      </c>
      <c r="J30" s="72"/>
      <c r="K30" s="72" t="s">
        <v>75</v>
      </c>
      <c r="L30" s="71" t="s">
        <v>297</v>
      </c>
      <c r="M30" s="75">
        <v>1</v>
      </c>
      <c r="N30" s="76">
        <v>4233.51416015625</v>
      </c>
      <c r="O30" s="76">
        <v>4791.9833984375</v>
      </c>
      <c r="P30" s="77"/>
      <c r="Q30" s="78"/>
      <c r="R30" s="78"/>
      <c r="S30" s="83"/>
      <c r="T30" s="49">
        <v>1</v>
      </c>
      <c r="U30" s="49">
        <v>0</v>
      </c>
      <c r="V30" s="50">
        <v>0</v>
      </c>
      <c r="W30" s="50">
        <v>0.010989</v>
      </c>
      <c r="X30" s="50">
        <v>0.009455</v>
      </c>
      <c r="Y30" s="50">
        <v>0.323851</v>
      </c>
      <c r="Z30" s="50">
        <v>0</v>
      </c>
      <c r="AA30" s="50">
        <v>0</v>
      </c>
      <c r="AB30" s="73">
        <v>15</v>
      </c>
      <c r="AC30" s="73"/>
      <c r="AD30" s="74"/>
      <c r="AE30" s="81" t="s">
        <v>259</v>
      </c>
      <c r="AF30" s="99" t="str">
        <f>HYPERLINK("http://en.wikipedia.org/wiki/Perion")</f>
        <v>http://en.wikipedia.org/wiki/Perion</v>
      </c>
      <c r="AG30" s="81" t="s">
        <v>285</v>
      </c>
      <c r="AH30" s="81" t="s">
        <v>297</v>
      </c>
      <c r="AI30" s="81"/>
      <c r="AJ30" s="81">
        <v>0</v>
      </c>
      <c r="AK30" s="81">
        <v>4</v>
      </c>
      <c r="AL30" s="81"/>
      <c r="AM30" s="81" t="str">
        <f>REPLACE(INDEX(GroupVertices[Group],MATCH(Vertices[[#This Row],[Vertex]],GroupVertices[Vertex],0)),1,1,"")</f>
        <v>1</v>
      </c>
      <c r="AN30" s="49">
        <v>0</v>
      </c>
      <c r="AO30" s="50">
        <v>0</v>
      </c>
      <c r="AP30" s="49">
        <v>0</v>
      </c>
      <c r="AQ30" s="50">
        <v>0</v>
      </c>
      <c r="AR30" s="49">
        <v>0</v>
      </c>
      <c r="AS30" s="50">
        <v>0</v>
      </c>
      <c r="AT30" s="49">
        <v>47</v>
      </c>
      <c r="AU30" s="50">
        <v>100</v>
      </c>
      <c r="AV30" s="49">
        <v>47</v>
      </c>
      <c r="AW30" s="49"/>
      <c r="AX30" s="49"/>
      <c r="AY30" s="49"/>
      <c r="AZ30" s="49"/>
      <c r="BA30" s="2"/>
      <c r="BB30" s="3"/>
      <c r="BC30" s="3"/>
      <c r="BD30" s="3"/>
      <c r="BE30" s="3"/>
    </row>
    <row r="31" spans="1:57" ht="41.45" customHeight="1">
      <c r="A31" s="66" t="s">
        <v>233</v>
      </c>
      <c r="C31" s="67"/>
      <c r="D31" s="67" t="s">
        <v>64</v>
      </c>
      <c r="E31" s="68"/>
      <c r="F31" s="70"/>
      <c r="G31" s="97" t="str">
        <f>HYPERLINK("https://upload.wikimedia.org/wikipedia/en/thumb/8/80/Wikipedia-logo-v2.svg/1024px-Wikipedia-logo-v2.svg.png")</f>
        <v>https://upload.wikimedia.org/wikipedia/en/thumb/8/80/Wikipedia-logo-v2.svg/1024px-Wikipedia-logo-v2.svg.png</v>
      </c>
      <c r="H31" s="67"/>
      <c r="I31" s="71" t="s">
        <v>233</v>
      </c>
      <c r="J31" s="72"/>
      <c r="K31" s="72" t="s">
        <v>75</v>
      </c>
      <c r="L31" s="71"/>
      <c r="M31" s="75">
        <v>1</v>
      </c>
      <c r="N31" s="76">
        <v>3392.346435546875</v>
      </c>
      <c r="O31" s="76">
        <v>4012.370849609375</v>
      </c>
      <c r="P31" s="77"/>
      <c r="Q31" s="78"/>
      <c r="R31" s="78"/>
      <c r="S31" s="83"/>
      <c r="T31" s="49">
        <v>1</v>
      </c>
      <c r="U31" s="49">
        <v>0</v>
      </c>
      <c r="V31" s="50">
        <v>0</v>
      </c>
      <c r="W31" s="50">
        <v>0.010989</v>
      </c>
      <c r="X31" s="50">
        <v>0.009455</v>
      </c>
      <c r="Y31" s="50">
        <v>0.323851</v>
      </c>
      <c r="Z31" s="50">
        <v>0</v>
      </c>
      <c r="AA31" s="50">
        <v>0</v>
      </c>
      <c r="AB31" s="73">
        <v>16</v>
      </c>
      <c r="AC31" s="73"/>
      <c r="AD31" s="74"/>
      <c r="AE31" s="81" t="s">
        <v>259</v>
      </c>
      <c r="AF31" s="99" t="str">
        <f>HYPERLINK("http://en.wikipedia.org/wiki/MassiveImpact")</f>
        <v>http://en.wikipedia.org/wiki/MassiveImpact</v>
      </c>
      <c r="AG31" s="81" t="s">
        <v>285</v>
      </c>
      <c r="AH31" s="81"/>
      <c r="AI31" s="81"/>
      <c r="AJ31" s="81" t="s">
        <v>331</v>
      </c>
      <c r="AK31" s="81">
        <v>0</v>
      </c>
      <c r="AL31" s="81"/>
      <c r="AM31" s="81" t="str">
        <f>REPLACE(INDEX(GroupVertices[Group],MATCH(Vertices[[#This Row],[Vertex]],GroupVertices[Vertex],0)),1,1,"")</f>
        <v>1</v>
      </c>
      <c r="AN31" s="49"/>
      <c r="AO31" s="50"/>
      <c r="AP31" s="49"/>
      <c r="AQ31" s="50"/>
      <c r="AR31" s="49"/>
      <c r="AS31" s="50"/>
      <c r="AT31" s="49"/>
      <c r="AU31" s="50"/>
      <c r="AV31" s="49"/>
      <c r="AW31" s="49"/>
      <c r="AX31" s="49"/>
      <c r="AY31" s="49"/>
      <c r="AZ31" s="49"/>
      <c r="BA31" s="2"/>
      <c r="BB31" s="3"/>
      <c r="BC31" s="3"/>
      <c r="BD31" s="3"/>
      <c r="BE31" s="3"/>
    </row>
    <row r="32" spans="1:57" ht="41.45" customHeight="1">
      <c r="A32" s="66" t="s">
        <v>234</v>
      </c>
      <c r="C32" s="67"/>
      <c r="D32" s="67" t="s">
        <v>64</v>
      </c>
      <c r="E32" s="68"/>
      <c r="F32" s="70"/>
      <c r="G32" s="97" t="str">
        <f>HYPERLINK("https://upload.wikimedia.org/wikipedia/commons/9/92/TED_Spread.png")</f>
        <v>https://upload.wikimedia.org/wikipedia/commons/9/92/TED_Spread.png</v>
      </c>
      <c r="H32" s="67"/>
      <c r="I32" s="71" t="s">
        <v>234</v>
      </c>
      <c r="J32" s="72"/>
      <c r="K32" s="72" t="s">
        <v>75</v>
      </c>
      <c r="L32" s="51" t="s">
        <v>301</v>
      </c>
      <c r="M32" s="75">
        <v>1</v>
      </c>
      <c r="N32" s="76">
        <v>3527.5419921875</v>
      </c>
      <c r="O32" s="76">
        <v>8836.3876953125</v>
      </c>
      <c r="P32" s="77"/>
      <c r="Q32" s="78"/>
      <c r="R32" s="78"/>
      <c r="S32" s="83"/>
      <c r="T32" s="49">
        <v>1</v>
      </c>
      <c r="U32" s="49">
        <v>0</v>
      </c>
      <c r="V32" s="50">
        <v>0</v>
      </c>
      <c r="W32" s="50">
        <v>0.010989</v>
      </c>
      <c r="X32" s="50">
        <v>0.009455</v>
      </c>
      <c r="Y32" s="50">
        <v>0.323851</v>
      </c>
      <c r="Z32" s="50">
        <v>0</v>
      </c>
      <c r="AA32" s="50">
        <v>0</v>
      </c>
      <c r="AB32" s="73">
        <v>20</v>
      </c>
      <c r="AC32" s="73"/>
      <c r="AD32" s="74"/>
      <c r="AE32" s="81" t="s">
        <v>259</v>
      </c>
      <c r="AF32" s="81" t="s">
        <v>268</v>
      </c>
      <c r="AG32" s="81" t="s">
        <v>285</v>
      </c>
      <c r="AH32" s="81" t="s">
        <v>301</v>
      </c>
      <c r="AI32" s="81"/>
      <c r="AJ32" s="81">
        <v>0</v>
      </c>
      <c r="AK32" s="81">
        <v>1</v>
      </c>
      <c r="AL32" s="81"/>
      <c r="AM32" s="81" t="str">
        <f>REPLACE(INDEX(GroupVertices[Group],MATCH(Vertices[[#This Row],[Vertex]],GroupVertices[Vertex],0)),1,1,"")</f>
        <v>1</v>
      </c>
      <c r="AN32" s="49">
        <v>12</v>
      </c>
      <c r="AO32" s="50">
        <v>3.6036036036036037</v>
      </c>
      <c r="AP32" s="49">
        <v>31</v>
      </c>
      <c r="AQ32" s="50">
        <v>9.30930930930931</v>
      </c>
      <c r="AR32" s="49">
        <v>0</v>
      </c>
      <c r="AS32" s="50">
        <v>0</v>
      </c>
      <c r="AT32" s="49">
        <v>290</v>
      </c>
      <c r="AU32" s="50">
        <v>87.08708708708708</v>
      </c>
      <c r="AV32" s="49">
        <v>333</v>
      </c>
      <c r="AW32" s="49"/>
      <c r="AX32" s="49"/>
      <c r="AY32" s="49"/>
      <c r="AZ32" s="49"/>
      <c r="BA32" s="2"/>
      <c r="BB32" s="3"/>
      <c r="BC32" s="3"/>
      <c r="BD32" s="3"/>
      <c r="BE32" s="3"/>
    </row>
    <row r="33" spans="1:57" ht="41.45" customHeight="1">
      <c r="A33" s="66" t="s">
        <v>235</v>
      </c>
      <c r="C33" s="67"/>
      <c r="D33" s="67" t="s">
        <v>64</v>
      </c>
      <c r="E33" s="68"/>
      <c r="F33" s="70"/>
      <c r="G33" s="97" t="str">
        <f>HYPERLINK("https://upload.wikimedia.org/wikipedia/commons/5/5c/Great_Seal_of_the_United_States_%28obverse%29.svg")</f>
        <v>https://upload.wikimedia.org/wikipedia/commons/5/5c/Great_Seal_of_the_United_States_%28obverse%29.svg</v>
      </c>
      <c r="H33" s="67"/>
      <c r="I33" s="71" t="s">
        <v>235</v>
      </c>
      <c r="J33" s="72"/>
      <c r="K33" s="72" t="s">
        <v>75</v>
      </c>
      <c r="L33" s="71" t="s">
        <v>302</v>
      </c>
      <c r="M33" s="75">
        <v>1</v>
      </c>
      <c r="N33" s="76">
        <v>2663.615234375</v>
      </c>
      <c r="O33" s="76">
        <v>9701.0390625</v>
      </c>
      <c r="P33" s="77"/>
      <c r="Q33" s="78"/>
      <c r="R33" s="78"/>
      <c r="S33" s="83"/>
      <c r="T33" s="49">
        <v>1</v>
      </c>
      <c r="U33" s="49">
        <v>0</v>
      </c>
      <c r="V33" s="50">
        <v>0</v>
      </c>
      <c r="W33" s="50">
        <v>0.010989</v>
      </c>
      <c r="X33" s="50">
        <v>0.009455</v>
      </c>
      <c r="Y33" s="50">
        <v>0.323851</v>
      </c>
      <c r="Z33" s="50">
        <v>0</v>
      </c>
      <c r="AA33" s="50">
        <v>0</v>
      </c>
      <c r="AB33" s="73">
        <v>21</v>
      </c>
      <c r="AC33" s="73"/>
      <c r="AD33" s="74"/>
      <c r="AE33" s="81" t="s">
        <v>259</v>
      </c>
      <c r="AF33" s="99" t="str">
        <f>HYPERLINK("http://en.wikipedia.org/wiki/UIGEA")</f>
        <v>http://en.wikipedia.org/wiki/UIGEA</v>
      </c>
      <c r="AG33" s="81" t="s">
        <v>285</v>
      </c>
      <c r="AH33" s="81" t="s">
        <v>302</v>
      </c>
      <c r="AI33" s="81"/>
      <c r="AJ33" s="81">
        <v>0.4</v>
      </c>
      <c r="AK33" s="81">
        <v>11</v>
      </c>
      <c r="AL33" s="81"/>
      <c r="AM33" s="81" t="str">
        <f>REPLACE(INDEX(GroupVertices[Group],MATCH(Vertices[[#This Row],[Vertex]],GroupVertices[Vertex],0)),1,1,"")</f>
        <v>1</v>
      </c>
      <c r="AN33" s="49">
        <v>2</v>
      </c>
      <c r="AO33" s="50">
        <v>1.7094017094017093</v>
      </c>
      <c r="AP33" s="49">
        <v>2</v>
      </c>
      <c r="AQ33" s="50">
        <v>1.7094017094017093</v>
      </c>
      <c r="AR33" s="49">
        <v>0</v>
      </c>
      <c r="AS33" s="50">
        <v>0</v>
      </c>
      <c r="AT33" s="49">
        <v>113</v>
      </c>
      <c r="AU33" s="50">
        <v>96.58119658119658</v>
      </c>
      <c r="AV33" s="49">
        <v>117</v>
      </c>
      <c r="AW33" s="49"/>
      <c r="AX33" s="49"/>
      <c r="AY33" s="49"/>
      <c r="AZ33" s="49"/>
      <c r="BA33" s="2"/>
      <c r="BB33" s="3"/>
      <c r="BC33" s="3"/>
      <c r="BD33" s="3"/>
      <c r="BE33" s="3"/>
    </row>
    <row r="34" spans="1:57" ht="41.45" customHeight="1">
      <c r="A34" s="66" t="s">
        <v>212</v>
      </c>
      <c r="C34" s="67"/>
      <c r="D34" s="67" t="s">
        <v>64</v>
      </c>
      <c r="E34" s="68"/>
      <c r="F34" s="70"/>
      <c r="G34" s="97" t="str">
        <f>HYPERLINK("https://upload.wikimedia.org/wikipedia/en/4/4a/Commons-logo.svg")</f>
        <v>https://upload.wikimedia.org/wikipedia/en/4/4a/Commons-logo.svg</v>
      </c>
      <c r="H34" s="67"/>
      <c r="I34" s="71" t="s">
        <v>212</v>
      </c>
      <c r="J34" s="72"/>
      <c r="K34" s="72" t="s">
        <v>75</v>
      </c>
      <c r="L34" s="51" t="s">
        <v>303</v>
      </c>
      <c r="M34" s="75">
        <v>1</v>
      </c>
      <c r="N34" s="76">
        <v>8240.8447265625</v>
      </c>
      <c r="O34" s="76">
        <v>3960.38818359375</v>
      </c>
      <c r="P34" s="77"/>
      <c r="Q34" s="78"/>
      <c r="R34" s="78"/>
      <c r="S34" s="83"/>
      <c r="T34" s="49">
        <v>1</v>
      </c>
      <c r="U34" s="49">
        <v>2</v>
      </c>
      <c r="V34" s="50">
        <v>0</v>
      </c>
      <c r="W34" s="50">
        <v>0.011236</v>
      </c>
      <c r="X34" s="50">
        <v>0.01936</v>
      </c>
      <c r="Y34" s="50">
        <v>0.620196</v>
      </c>
      <c r="Z34" s="50">
        <v>0.5</v>
      </c>
      <c r="AA34" s="50">
        <v>0</v>
      </c>
      <c r="AB34" s="73">
        <v>22</v>
      </c>
      <c r="AC34" s="73"/>
      <c r="AD34" s="74"/>
      <c r="AE34" s="81" t="s">
        <v>259</v>
      </c>
      <c r="AF34" s="81" t="s">
        <v>269</v>
      </c>
      <c r="AG34" s="81" t="s">
        <v>285</v>
      </c>
      <c r="AH34" s="81" t="s">
        <v>303</v>
      </c>
      <c r="AI34" s="81"/>
      <c r="AJ34" s="81">
        <v>0.4147053</v>
      </c>
      <c r="AK34" s="81">
        <v>500</v>
      </c>
      <c r="AL34" s="81"/>
      <c r="AM34" s="81" t="str">
        <f>REPLACE(INDEX(GroupVertices[Group],MATCH(Vertices[[#This Row],[Vertex]],GroupVertices[Vertex],0)),1,1,"")</f>
        <v>3</v>
      </c>
      <c r="AN34" s="49">
        <v>1</v>
      </c>
      <c r="AO34" s="50">
        <v>0.4878048780487805</v>
      </c>
      <c r="AP34" s="49">
        <v>1</v>
      </c>
      <c r="AQ34" s="50">
        <v>0.4878048780487805</v>
      </c>
      <c r="AR34" s="49">
        <v>0</v>
      </c>
      <c r="AS34" s="50">
        <v>0</v>
      </c>
      <c r="AT34" s="49">
        <v>203</v>
      </c>
      <c r="AU34" s="50">
        <v>99.02439024390245</v>
      </c>
      <c r="AV34" s="49">
        <v>205</v>
      </c>
      <c r="AW34" s="112" t="s">
        <v>1461</v>
      </c>
      <c r="AX34" s="112" t="s">
        <v>1461</v>
      </c>
      <c r="AY34" s="112" t="s">
        <v>1461</v>
      </c>
      <c r="AZ34" s="112" t="s">
        <v>1461</v>
      </c>
      <c r="BA34" s="2"/>
      <c r="BB34" s="3"/>
      <c r="BC34" s="3"/>
      <c r="BD34" s="3"/>
      <c r="BE34" s="3"/>
    </row>
    <row r="35" spans="1:57" ht="41.45" customHeight="1">
      <c r="A35" s="66" t="s">
        <v>236</v>
      </c>
      <c r="C35" s="67"/>
      <c r="D35" s="67" t="s">
        <v>64</v>
      </c>
      <c r="E35" s="68"/>
      <c r="F35" s="70"/>
      <c r="G35" s="97" t="str">
        <f>HYPERLINK("https://upload.wikimedia.org/wikipedia/commons/7/71/Symbol_redirect_arrow_with_gradient.svg")</f>
        <v>https://upload.wikimedia.org/wikipedia/commons/7/71/Symbol_redirect_arrow_with_gradient.svg</v>
      </c>
      <c r="H35" s="67"/>
      <c r="I35" s="71" t="s">
        <v>236</v>
      </c>
      <c r="J35" s="72"/>
      <c r="K35" s="72" t="s">
        <v>75</v>
      </c>
      <c r="L35" s="71" t="s">
        <v>305</v>
      </c>
      <c r="M35" s="75">
        <v>1</v>
      </c>
      <c r="N35" s="76">
        <v>2945.562255859375</v>
      </c>
      <c r="O35" s="76">
        <v>7216.18603515625</v>
      </c>
      <c r="P35" s="77"/>
      <c r="Q35" s="78"/>
      <c r="R35" s="78"/>
      <c r="S35" s="83"/>
      <c r="T35" s="49">
        <v>1</v>
      </c>
      <c r="U35" s="49">
        <v>0</v>
      </c>
      <c r="V35" s="50">
        <v>0</v>
      </c>
      <c r="W35" s="50">
        <v>0.010989</v>
      </c>
      <c r="X35" s="50">
        <v>0.009455</v>
      </c>
      <c r="Y35" s="50">
        <v>0.323851</v>
      </c>
      <c r="Z35" s="50">
        <v>0</v>
      </c>
      <c r="AA35" s="50">
        <v>0</v>
      </c>
      <c r="AB35" s="73">
        <v>24</v>
      </c>
      <c r="AC35" s="73"/>
      <c r="AD35" s="74"/>
      <c r="AE35" s="81" t="s">
        <v>259</v>
      </c>
      <c r="AF35" s="81" t="s">
        <v>270</v>
      </c>
      <c r="AG35" s="81" t="s">
        <v>285</v>
      </c>
      <c r="AH35" s="81" t="s">
        <v>305</v>
      </c>
      <c r="AI35" s="81"/>
      <c r="AJ35" s="81">
        <v>0.15</v>
      </c>
      <c r="AK35" s="81">
        <v>5</v>
      </c>
      <c r="AL35" s="81"/>
      <c r="AM35" s="81" t="str">
        <f>REPLACE(INDEX(GroupVertices[Group],MATCH(Vertices[[#This Row],[Vertex]],GroupVertices[Vertex],0)),1,1,"")</f>
        <v>1</v>
      </c>
      <c r="AN35" s="49">
        <v>0</v>
      </c>
      <c r="AO35" s="50">
        <v>0</v>
      </c>
      <c r="AP35" s="49">
        <v>0</v>
      </c>
      <c r="AQ35" s="50">
        <v>0</v>
      </c>
      <c r="AR35" s="49">
        <v>0</v>
      </c>
      <c r="AS35" s="50">
        <v>0</v>
      </c>
      <c r="AT35" s="49">
        <v>79</v>
      </c>
      <c r="AU35" s="50">
        <v>100</v>
      </c>
      <c r="AV35" s="49">
        <v>79</v>
      </c>
      <c r="AW35" s="49"/>
      <c r="AX35" s="49"/>
      <c r="AY35" s="49"/>
      <c r="AZ35" s="49"/>
      <c r="BA35" s="2"/>
      <c r="BB35" s="3"/>
      <c r="BC35" s="3"/>
      <c r="BD35" s="3"/>
      <c r="BE35" s="3"/>
    </row>
    <row r="36" spans="1:57" ht="41.45" customHeight="1">
      <c r="A36" s="66" t="s">
        <v>237</v>
      </c>
      <c r="C36" s="67"/>
      <c r="D36" s="67" t="s">
        <v>64</v>
      </c>
      <c r="E36" s="68"/>
      <c r="F36" s="70"/>
      <c r="G36" s="97" t="str">
        <f>HYPERLINK("https://upload.wikimedia.org/wikipedia/en/thumb/8/80/Wikipedia-logo-v2.svg/1024px-Wikipedia-logo-v2.svg.png")</f>
        <v>https://upload.wikimedia.org/wikipedia/en/thumb/8/80/Wikipedia-logo-v2.svg/1024px-Wikipedia-logo-v2.svg.png</v>
      </c>
      <c r="H36" s="67"/>
      <c r="I36" s="71" t="s">
        <v>237</v>
      </c>
      <c r="J36" s="72"/>
      <c r="K36" s="72" t="s">
        <v>75</v>
      </c>
      <c r="L36" s="51" t="s">
        <v>306</v>
      </c>
      <c r="M36" s="75">
        <v>1</v>
      </c>
      <c r="N36" s="76">
        <v>766.6327514648438</v>
      </c>
      <c r="O36" s="76">
        <v>1303.20654296875</v>
      </c>
      <c r="P36" s="77"/>
      <c r="Q36" s="78"/>
      <c r="R36" s="78"/>
      <c r="S36" s="83"/>
      <c r="T36" s="49">
        <v>2</v>
      </c>
      <c r="U36" s="49">
        <v>0</v>
      </c>
      <c r="V36" s="50">
        <v>0</v>
      </c>
      <c r="W36" s="50">
        <v>0.011111</v>
      </c>
      <c r="X36" s="50">
        <v>0.011011</v>
      </c>
      <c r="Y36" s="50">
        <v>0.521553</v>
      </c>
      <c r="Z36" s="50">
        <v>0.5</v>
      </c>
      <c r="AA36" s="50">
        <v>0</v>
      </c>
      <c r="AB36" s="73">
        <v>25</v>
      </c>
      <c r="AC36" s="73"/>
      <c r="AD36" s="74"/>
      <c r="AE36" s="81" t="s">
        <v>259</v>
      </c>
      <c r="AF36" s="99" t="str">
        <f>HYPERLINK("http://en.wikipedia.org/wiki/SaaS")</f>
        <v>http://en.wikipedia.org/wiki/SaaS</v>
      </c>
      <c r="AG36" s="81" t="s">
        <v>285</v>
      </c>
      <c r="AH36" s="81" t="s">
        <v>306</v>
      </c>
      <c r="AI36" s="81"/>
      <c r="AJ36" s="81">
        <v>0</v>
      </c>
      <c r="AK36" s="81">
        <v>5</v>
      </c>
      <c r="AL36" s="81"/>
      <c r="AM36" s="81" t="str">
        <f>REPLACE(INDEX(GroupVertices[Group],MATCH(Vertices[[#This Row],[Vertex]],GroupVertices[Vertex],0)),1,1,"")</f>
        <v>1</v>
      </c>
      <c r="AN36" s="49">
        <v>1</v>
      </c>
      <c r="AO36" s="50">
        <v>0.45662100456621</v>
      </c>
      <c r="AP36" s="49">
        <v>2</v>
      </c>
      <c r="AQ36" s="50">
        <v>0.91324200913242</v>
      </c>
      <c r="AR36" s="49">
        <v>0</v>
      </c>
      <c r="AS36" s="50">
        <v>0</v>
      </c>
      <c r="AT36" s="49">
        <v>216</v>
      </c>
      <c r="AU36" s="50">
        <v>98.63013698630137</v>
      </c>
      <c r="AV36" s="49">
        <v>219</v>
      </c>
      <c r="AW36" s="49"/>
      <c r="AX36" s="49"/>
      <c r="AY36" s="49"/>
      <c r="AZ36" s="49"/>
      <c r="BA36" s="2"/>
      <c r="BB36" s="3"/>
      <c r="BC36" s="3"/>
      <c r="BD36" s="3"/>
      <c r="BE36" s="3"/>
    </row>
    <row r="37" spans="1:57" ht="41.45" customHeight="1">
      <c r="A37" s="66" t="s">
        <v>238</v>
      </c>
      <c r="C37" s="67"/>
      <c r="D37" s="67" t="s">
        <v>64</v>
      </c>
      <c r="E37" s="68"/>
      <c r="F37" s="70"/>
      <c r="G37" s="97" t="str">
        <f>HYPERLINK("https://upload.wikimedia.org/wikipedia/en/9/99/Question_book-new.svg")</f>
        <v>https://upload.wikimedia.org/wikipedia/en/9/99/Question_book-new.svg</v>
      </c>
      <c r="H37" s="67"/>
      <c r="I37" s="71" t="s">
        <v>238</v>
      </c>
      <c r="J37" s="72"/>
      <c r="K37" s="72" t="s">
        <v>75</v>
      </c>
      <c r="L37" s="71" t="s">
        <v>308</v>
      </c>
      <c r="M37" s="75">
        <v>1</v>
      </c>
      <c r="N37" s="76">
        <v>3918.506103515625</v>
      </c>
      <c r="O37" s="76">
        <v>2316.288818359375</v>
      </c>
      <c r="P37" s="77"/>
      <c r="Q37" s="78"/>
      <c r="R37" s="78"/>
      <c r="S37" s="83"/>
      <c r="T37" s="49">
        <v>1</v>
      </c>
      <c r="U37" s="49">
        <v>0</v>
      </c>
      <c r="V37" s="50">
        <v>0</v>
      </c>
      <c r="W37" s="50">
        <v>0.010989</v>
      </c>
      <c r="X37" s="50">
        <v>0.009455</v>
      </c>
      <c r="Y37" s="50">
        <v>0.323851</v>
      </c>
      <c r="Z37" s="50">
        <v>0</v>
      </c>
      <c r="AA37" s="50">
        <v>0</v>
      </c>
      <c r="AB37" s="73">
        <v>27</v>
      </c>
      <c r="AC37" s="73"/>
      <c r="AD37" s="74"/>
      <c r="AE37" s="81" t="s">
        <v>259</v>
      </c>
      <c r="AF37" s="81" t="s">
        <v>271</v>
      </c>
      <c r="AG37" s="81" t="s">
        <v>285</v>
      </c>
      <c r="AH37" s="81" t="s">
        <v>308</v>
      </c>
      <c r="AI37" s="81"/>
      <c r="AJ37" s="81">
        <v>0.3318504</v>
      </c>
      <c r="AK37" s="81">
        <v>298</v>
      </c>
      <c r="AL37" s="81"/>
      <c r="AM37" s="81" t="str">
        <f>REPLACE(INDEX(GroupVertices[Group],MATCH(Vertices[[#This Row],[Vertex]],GroupVertices[Vertex],0)),1,1,"")</f>
        <v>1</v>
      </c>
      <c r="AN37" s="49">
        <v>3</v>
      </c>
      <c r="AO37" s="50">
        <v>3.260869565217391</v>
      </c>
      <c r="AP37" s="49">
        <v>2</v>
      </c>
      <c r="AQ37" s="50">
        <v>2.1739130434782608</v>
      </c>
      <c r="AR37" s="49">
        <v>0</v>
      </c>
      <c r="AS37" s="50">
        <v>0</v>
      </c>
      <c r="AT37" s="49">
        <v>87</v>
      </c>
      <c r="AU37" s="50">
        <v>94.56521739130434</v>
      </c>
      <c r="AV37" s="49">
        <v>92</v>
      </c>
      <c r="AW37" s="49"/>
      <c r="AX37" s="49"/>
      <c r="AY37" s="49"/>
      <c r="AZ37" s="49"/>
      <c r="BA37" s="2"/>
      <c r="BB37" s="3"/>
      <c r="BC37" s="3"/>
      <c r="BD37" s="3"/>
      <c r="BE37" s="3"/>
    </row>
    <row r="38" spans="1:57" ht="41.45" customHeight="1">
      <c r="A38" s="66" t="s">
        <v>214</v>
      </c>
      <c r="C38" s="67"/>
      <c r="D38" s="67" t="s">
        <v>64</v>
      </c>
      <c r="E38" s="68"/>
      <c r="F38" s="70"/>
      <c r="G38" s="97" t="str">
        <f>HYPERLINK("https://upload.wikimedia.org/wikipedia/commons/c/ce/PikiWiki_Israel_7455_Ramat_Hasharon_from_the_top_of_tops.JPG")</f>
        <v>https://upload.wikimedia.org/wikipedia/commons/c/ce/PikiWiki_Israel_7455_Ramat_Hasharon_from_the_top_of_tops.JPG</v>
      </c>
      <c r="H38" s="67"/>
      <c r="I38" s="71" t="s">
        <v>214</v>
      </c>
      <c r="J38" s="72"/>
      <c r="K38" s="72" t="s">
        <v>75</v>
      </c>
      <c r="L38" s="71" t="s">
        <v>309</v>
      </c>
      <c r="M38" s="75">
        <v>1</v>
      </c>
      <c r="N38" s="76">
        <v>8998.2763671875</v>
      </c>
      <c r="O38" s="76">
        <v>2320.15966796875</v>
      </c>
      <c r="P38" s="77"/>
      <c r="Q38" s="78"/>
      <c r="R38" s="78"/>
      <c r="S38" s="83"/>
      <c r="T38" s="49">
        <v>1</v>
      </c>
      <c r="U38" s="49">
        <v>2</v>
      </c>
      <c r="V38" s="50">
        <v>0</v>
      </c>
      <c r="W38" s="50">
        <v>0.011236</v>
      </c>
      <c r="X38" s="50">
        <v>0.01936</v>
      </c>
      <c r="Y38" s="50">
        <v>0.620196</v>
      </c>
      <c r="Z38" s="50">
        <v>0.5</v>
      </c>
      <c r="AA38" s="50">
        <v>0</v>
      </c>
      <c r="AB38" s="73">
        <v>28</v>
      </c>
      <c r="AC38" s="73"/>
      <c r="AD38" s="74"/>
      <c r="AE38" s="81" t="s">
        <v>259</v>
      </c>
      <c r="AF38" s="81" t="s">
        <v>272</v>
      </c>
      <c r="AG38" s="81" t="s">
        <v>285</v>
      </c>
      <c r="AH38" s="81" t="s">
        <v>309</v>
      </c>
      <c r="AI38" s="81"/>
      <c r="AJ38" s="81">
        <v>0.4602934</v>
      </c>
      <c r="AK38" s="81">
        <v>471</v>
      </c>
      <c r="AL38" s="81"/>
      <c r="AM38" s="81" t="str">
        <f>REPLACE(INDEX(GroupVertices[Group],MATCH(Vertices[[#This Row],[Vertex]],GroupVertices[Vertex],0)),1,1,"")</f>
        <v>3</v>
      </c>
      <c r="AN38" s="49">
        <v>2</v>
      </c>
      <c r="AO38" s="50">
        <v>2.5641025641025643</v>
      </c>
      <c r="AP38" s="49">
        <v>0</v>
      </c>
      <c r="AQ38" s="50">
        <v>0</v>
      </c>
      <c r="AR38" s="49">
        <v>0</v>
      </c>
      <c r="AS38" s="50">
        <v>0</v>
      </c>
      <c r="AT38" s="49">
        <v>76</v>
      </c>
      <c r="AU38" s="50">
        <v>97.43589743589743</v>
      </c>
      <c r="AV38" s="49">
        <v>78</v>
      </c>
      <c r="AW38" s="112" t="s">
        <v>1461</v>
      </c>
      <c r="AX38" s="112" t="s">
        <v>1461</v>
      </c>
      <c r="AY38" s="112" t="s">
        <v>1461</v>
      </c>
      <c r="AZ38" s="112" t="s">
        <v>1461</v>
      </c>
      <c r="BA38" s="2"/>
      <c r="BB38" s="3"/>
      <c r="BC38" s="3"/>
      <c r="BD38" s="3"/>
      <c r="BE38" s="3"/>
    </row>
    <row r="39" spans="1:57" ht="41.45" customHeight="1">
      <c r="A39" s="66" t="s">
        <v>215</v>
      </c>
      <c r="C39" s="67"/>
      <c r="D39" s="67" t="s">
        <v>64</v>
      </c>
      <c r="E39" s="68"/>
      <c r="F39" s="70"/>
      <c r="G39" s="97" t="str">
        <f>HYPERLINK("https://upload.wikimedia.org/wikipedia/commons/9/96/Kellogg_School_of_Management.svg")</f>
        <v>https://upload.wikimedia.org/wikipedia/commons/9/96/Kellogg_School_of_Management.svg</v>
      </c>
      <c r="H39" s="67"/>
      <c r="I39" s="71" t="s">
        <v>215</v>
      </c>
      <c r="J39" s="72"/>
      <c r="K39" s="72" t="s">
        <v>75</v>
      </c>
      <c r="L39" s="51" t="s">
        <v>310</v>
      </c>
      <c r="M39" s="75">
        <v>1</v>
      </c>
      <c r="N39" s="76">
        <v>4684.5859375</v>
      </c>
      <c r="O39" s="76">
        <v>4408.1611328125</v>
      </c>
      <c r="P39" s="77"/>
      <c r="Q39" s="78"/>
      <c r="R39" s="78"/>
      <c r="S39" s="83"/>
      <c r="T39" s="49">
        <v>1</v>
      </c>
      <c r="U39" s="49">
        <v>1</v>
      </c>
      <c r="V39" s="50">
        <v>0</v>
      </c>
      <c r="W39" s="50">
        <v>0.011111</v>
      </c>
      <c r="X39" s="50">
        <v>0.011912</v>
      </c>
      <c r="Y39" s="50">
        <v>0.491977</v>
      </c>
      <c r="Z39" s="50">
        <v>0.5</v>
      </c>
      <c r="AA39" s="50">
        <v>0</v>
      </c>
      <c r="AB39" s="73">
        <v>29</v>
      </c>
      <c r="AC39" s="73"/>
      <c r="AD39" s="74"/>
      <c r="AE39" s="81" t="s">
        <v>259</v>
      </c>
      <c r="AF39" s="81" t="s">
        <v>273</v>
      </c>
      <c r="AG39" s="81" t="s">
        <v>285</v>
      </c>
      <c r="AH39" s="81" t="s">
        <v>310</v>
      </c>
      <c r="AI39" s="81"/>
      <c r="AJ39" s="81">
        <v>0.1666666</v>
      </c>
      <c r="AK39" s="81">
        <v>3</v>
      </c>
      <c r="AL39" s="81"/>
      <c r="AM39" s="81" t="str">
        <f>REPLACE(INDEX(GroupVertices[Group],MATCH(Vertices[[#This Row],[Vertex]],GroupVertices[Vertex],0)),1,1,"")</f>
        <v>3</v>
      </c>
      <c r="AN39" s="49">
        <v>3</v>
      </c>
      <c r="AO39" s="50">
        <v>1.8518518518518519</v>
      </c>
      <c r="AP39" s="49">
        <v>2</v>
      </c>
      <c r="AQ39" s="50">
        <v>1.2345679012345678</v>
      </c>
      <c r="AR39" s="49">
        <v>0</v>
      </c>
      <c r="AS39" s="50">
        <v>0</v>
      </c>
      <c r="AT39" s="49">
        <v>157</v>
      </c>
      <c r="AU39" s="50">
        <v>96.91358024691358</v>
      </c>
      <c r="AV39" s="49">
        <v>162</v>
      </c>
      <c r="AW39" s="112" t="s">
        <v>1461</v>
      </c>
      <c r="AX39" s="112" t="s">
        <v>1461</v>
      </c>
      <c r="AY39" s="112" t="s">
        <v>1461</v>
      </c>
      <c r="AZ39" s="112" t="s">
        <v>1461</v>
      </c>
      <c r="BA39" s="2"/>
      <c r="BB39" s="3"/>
      <c r="BC39" s="3"/>
      <c r="BD39" s="3"/>
      <c r="BE39" s="3"/>
    </row>
    <row r="40" spans="1:57" ht="41.45" customHeight="1">
      <c r="A40" s="66" t="s">
        <v>239</v>
      </c>
      <c r="C40" s="67"/>
      <c r="D40" s="67" t="s">
        <v>64</v>
      </c>
      <c r="E40" s="68"/>
      <c r="F40" s="70"/>
      <c r="G40" s="97" t="str">
        <f>HYPERLINK("https://upload.wikimedia.org/wikipedia/commons/0/07/Bertelsmann_Corporate_Center_G%C3%BCtersloh_2011.jpg")</f>
        <v>https://upload.wikimedia.org/wikipedia/commons/0/07/Bertelsmann_Corporate_Center_G%C3%BCtersloh_2011.jpg</v>
      </c>
      <c r="H40" s="67"/>
      <c r="I40" s="71" t="s">
        <v>239</v>
      </c>
      <c r="J40" s="72"/>
      <c r="K40" s="72" t="s">
        <v>75</v>
      </c>
      <c r="L40" s="71" t="s">
        <v>311</v>
      </c>
      <c r="M40" s="75">
        <v>1</v>
      </c>
      <c r="N40" s="76">
        <v>2483.43701171875</v>
      </c>
      <c r="O40" s="76">
        <v>89.10406494140625</v>
      </c>
      <c r="P40" s="77"/>
      <c r="Q40" s="78"/>
      <c r="R40" s="78"/>
      <c r="S40" s="83"/>
      <c r="T40" s="49">
        <v>1</v>
      </c>
      <c r="U40" s="49">
        <v>0</v>
      </c>
      <c r="V40" s="50">
        <v>0</v>
      </c>
      <c r="W40" s="50">
        <v>0.010989</v>
      </c>
      <c r="X40" s="50">
        <v>0.009455</v>
      </c>
      <c r="Y40" s="50">
        <v>0.323851</v>
      </c>
      <c r="Z40" s="50">
        <v>0</v>
      </c>
      <c r="AA40" s="50">
        <v>0</v>
      </c>
      <c r="AB40" s="73">
        <v>31</v>
      </c>
      <c r="AC40" s="73"/>
      <c r="AD40" s="74"/>
      <c r="AE40" s="81" t="s">
        <v>259</v>
      </c>
      <c r="AF40" s="81" t="s">
        <v>275</v>
      </c>
      <c r="AG40" s="81" t="s">
        <v>285</v>
      </c>
      <c r="AH40" s="81" t="s">
        <v>311</v>
      </c>
      <c r="AI40" s="81"/>
      <c r="AJ40" s="81">
        <v>0</v>
      </c>
      <c r="AK40" s="81">
        <v>1</v>
      </c>
      <c r="AL40" s="81"/>
      <c r="AM40" s="81" t="str">
        <f>REPLACE(INDEX(GroupVertices[Group],MATCH(Vertices[[#This Row],[Vertex]],GroupVertices[Vertex],0)),1,1,"")</f>
        <v>1</v>
      </c>
      <c r="AN40" s="49">
        <v>0</v>
      </c>
      <c r="AO40" s="50">
        <v>0</v>
      </c>
      <c r="AP40" s="49">
        <v>0</v>
      </c>
      <c r="AQ40" s="50">
        <v>0</v>
      </c>
      <c r="AR40" s="49">
        <v>0</v>
      </c>
      <c r="AS40" s="50">
        <v>0</v>
      </c>
      <c r="AT40" s="49">
        <v>126</v>
      </c>
      <c r="AU40" s="50">
        <v>100</v>
      </c>
      <c r="AV40" s="49">
        <v>126</v>
      </c>
      <c r="AW40" s="49"/>
      <c r="AX40" s="49"/>
      <c r="AY40" s="49"/>
      <c r="AZ40" s="49"/>
      <c r="BA40" s="2"/>
      <c r="BB40" s="3"/>
      <c r="BC40" s="3"/>
      <c r="BD40" s="3"/>
      <c r="BE40" s="3"/>
    </row>
    <row r="41" spans="1:57" ht="41.45" customHeight="1">
      <c r="A41" s="66" t="s">
        <v>240</v>
      </c>
      <c r="C41" s="67"/>
      <c r="D41" s="67" t="s">
        <v>64</v>
      </c>
      <c r="E41" s="68"/>
      <c r="F41" s="70"/>
      <c r="G41" s="97" t="str">
        <f>HYPERLINK("https://upload.wikimedia.org/wikipedia/en/thumb/8/80/Wikipedia-logo-v2.svg/1024px-Wikipedia-logo-v2.svg.png")</f>
        <v>https://upload.wikimedia.org/wikipedia/en/thumb/8/80/Wikipedia-logo-v2.svg/1024px-Wikipedia-logo-v2.svg.png</v>
      </c>
      <c r="H41" s="67"/>
      <c r="I41" s="71" t="s">
        <v>240</v>
      </c>
      <c r="J41" s="72"/>
      <c r="K41" s="72" t="s">
        <v>75</v>
      </c>
      <c r="L41" s="51" t="s">
        <v>312</v>
      </c>
      <c r="M41" s="75">
        <v>1</v>
      </c>
      <c r="N41" s="76">
        <v>8248.115234375</v>
      </c>
      <c r="O41" s="76">
        <v>9892.15625</v>
      </c>
      <c r="P41" s="77"/>
      <c r="Q41" s="78"/>
      <c r="R41" s="78"/>
      <c r="S41" s="83"/>
      <c r="T41" s="49">
        <v>2</v>
      </c>
      <c r="U41" s="49">
        <v>0</v>
      </c>
      <c r="V41" s="50">
        <v>0</v>
      </c>
      <c r="W41" s="50">
        <v>0.011111</v>
      </c>
      <c r="X41" s="50">
        <v>0.012174</v>
      </c>
      <c r="Y41" s="50">
        <v>0.482998</v>
      </c>
      <c r="Z41" s="50">
        <v>0.5</v>
      </c>
      <c r="AA41" s="50">
        <v>0</v>
      </c>
      <c r="AB41" s="73">
        <v>32</v>
      </c>
      <c r="AC41" s="73"/>
      <c r="AD41" s="74"/>
      <c r="AE41" s="81" t="s">
        <v>259</v>
      </c>
      <c r="AF41" s="81" t="s">
        <v>276</v>
      </c>
      <c r="AG41" s="81" t="s">
        <v>285</v>
      </c>
      <c r="AH41" s="81" t="s">
        <v>312</v>
      </c>
      <c r="AI41" s="81"/>
      <c r="AJ41" s="81">
        <v>0</v>
      </c>
      <c r="AK41" s="81">
        <v>2</v>
      </c>
      <c r="AL41" s="81"/>
      <c r="AM41" s="81" t="str">
        <f>REPLACE(INDEX(GroupVertices[Group],MATCH(Vertices[[#This Row],[Vertex]],GroupVertices[Vertex],0)),1,1,"")</f>
        <v>2</v>
      </c>
      <c r="AN41" s="49">
        <v>2</v>
      </c>
      <c r="AO41" s="50">
        <v>1.9801980198019802</v>
      </c>
      <c r="AP41" s="49">
        <v>0</v>
      </c>
      <c r="AQ41" s="50">
        <v>0</v>
      </c>
      <c r="AR41" s="49">
        <v>0</v>
      </c>
      <c r="AS41" s="50">
        <v>0</v>
      </c>
      <c r="AT41" s="49">
        <v>99</v>
      </c>
      <c r="AU41" s="50">
        <v>98.01980198019803</v>
      </c>
      <c r="AV41" s="49">
        <v>101</v>
      </c>
      <c r="AW41" s="49"/>
      <c r="AX41" s="49"/>
      <c r="AY41" s="49"/>
      <c r="AZ41" s="49"/>
      <c r="BA41" s="2"/>
      <c r="BB41" s="3"/>
      <c r="BC41" s="3"/>
      <c r="BD41" s="3"/>
      <c r="BE41" s="3"/>
    </row>
    <row r="42" spans="1:57" ht="41.45" customHeight="1">
      <c r="A42" s="66" t="s">
        <v>241</v>
      </c>
      <c r="C42" s="67"/>
      <c r="D42" s="67" t="s">
        <v>64</v>
      </c>
      <c r="E42" s="68"/>
      <c r="F42" s="70"/>
      <c r="G42" s="97" t="str">
        <f>HYPERLINK("https://upload.wikimedia.org/wikipedia/en/thumb/8/80/Wikipedia-logo-v2.svg/1024px-Wikipedia-logo-v2.svg.png")</f>
        <v>https://upload.wikimedia.org/wikipedia/en/thumb/8/80/Wikipedia-logo-v2.svg/1024px-Wikipedia-logo-v2.svg.png</v>
      </c>
      <c r="H42" s="67"/>
      <c r="I42" s="71" t="s">
        <v>241</v>
      </c>
      <c r="J42" s="72"/>
      <c r="K42" s="72" t="s">
        <v>75</v>
      </c>
      <c r="L42" s="51" t="s">
        <v>313</v>
      </c>
      <c r="M42" s="75">
        <v>1</v>
      </c>
      <c r="N42" s="76">
        <v>70.00947570800781</v>
      </c>
      <c r="O42" s="76">
        <v>6136.482421875</v>
      </c>
      <c r="P42" s="77"/>
      <c r="Q42" s="78"/>
      <c r="R42" s="78"/>
      <c r="S42" s="83"/>
      <c r="T42" s="49">
        <v>1</v>
      </c>
      <c r="U42" s="49">
        <v>0</v>
      </c>
      <c r="V42" s="50">
        <v>0</v>
      </c>
      <c r="W42" s="50">
        <v>0.010989</v>
      </c>
      <c r="X42" s="50">
        <v>0.009455</v>
      </c>
      <c r="Y42" s="50">
        <v>0.323851</v>
      </c>
      <c r="Z42" s="50">
        <v>0</v>
      </c>
      <c r="AA42" s="50">
        <v>0</v>
      </c>
      <c r="AB42" s="73">
        <v>33</v>
      </c>
      <c r="AC42" s="73"/>
      <c r="AD42" s="74"/>
      <c r="AE42" s="81" t="s">
        <v>259</v>
      </c>
      <c r="AF42" s="81" t="s">
        <v>277</v>
      </c>
      <c r="AG42" s="81" t="s">
        <v>285</v>
      </c>
      <c r="AH42" s="81" t="s">
        <v>313</v>
      </c>
      <c r="AI42" s="81"/>
      <c r="AJ42" s="81">
        <v>0</v>
      </c>
      <c r="AK42" s="81">
        <v>2</v>
      </c>
      <c r="AL42" s="81"/>
      <c r="AM42" s="81" t="str">
        <f>REPLACE(INDEX(GroupVertices[Group],MATCH(Vertices[[#This Row],[Vertex]],GroupVertices[Vertex],0)),1,1,"")</f>
        <v>1</v>
      </c>
      <c r="AN42" s="49">
        <v>2</v>
      </c>
      <c r="AO42" s="50">
        <v>2.857142857142857</v>
      </c>
      <c r="AP42" s="49">
        <v>0</v>
      </c>
      <c r="AQ42" s="50">
        <v>0</v>
      </c>
      <c r="AR42" s="49">
        <v>0</v>
      </c>
      <c r="AS42" s="50">
        <v>0</v>
      </c>
      <c r="AT42" s="49">
        <v>68</v>
      </c>
      <c r="AU42" s="50">
        <v>97.14285714285714</v>
      </c>
      <c r="AV42" s="49">
        <v>70</v>
      </c>
      <c r="AW42" s="49"/>
      <c r="AX42" s="49"/>
      <c r="AY42" s="49"/>
      <c r="AZ42" s="49"/>
      <c r="BA42" s="2"/>
      <c r="BB42" s="3"/>
      <c r="BC42" s="3"/>
      <c r="BD42" s="3"/>
      <c r="BE42" s="3"/>
    </row>
    <row r="43" spans="1:57" ht="41.45" customHeight="1">
      <c r="A43" s="66" t="s">
        <v>242</v>
      </c>
      <c r="C43" s="67"/>
      <c r="D43" s="67" t="s">
        <v>64</v>
      </c>
      <c r="E43" s="68"/>
      <c r="F43" s="70"/>
      <c r="G43" s="97" t="str">
        <f>HYPERLINK("https://upload.wikimedia.org/wikipedia/commons/7/71/Symbol_redirect_arrow_with_gradient.svg")</f>
        <v>https://upload.wikimedia.org/wikipedia/commons/7/71/Symbol_redirect_arrow_with_gradient.svg</v>
      </c>
      <c r="H43" s="67"/>
      <c r="I43" s="71" t="s">
        <v>242</v>
      </c>
      <c r="J43" s="72"/>
      <c r="K43" s="72" t="s">
        <v>75</v>
      </c>
      <c r="L43" s="51" t="s">
        <v>315</v>
      </c>
      <c r="M43" s="75">
        <v>1</v>
      </c>
      <c r="N43" s="76">
        <v>1998.513427734375</v>
      </c>
      <c r="O43" s="76">
        <v>2317.489013671875</v>
      </c>
      <c r="P43" s="77"/>
      <c r="Q43" s="78"/>
      <c r="R43" s="78"/>
      <c r="S43" s="83"/>
      <c r="T43" s="49">
        <v>2</v>
      </c>
      <c r="U43" s="49">
        <v>0</v>
      </c>
      <c r="V43" s="50">
        <v>0</v>
      </c>
      <c r="W43" s="50">
        <v>0.011111</v>
      </c>
      <c r="X43" s="50">
        <v>0.011387</v>
      </c>
      <c r="Y43" s="50">
        <v>0.496809</v>
      </c>
      <c r="Z43" s="50">
        <v>0.5</v>
      </c>
      <c r="AA43" s="50">
        <v>0</v>
      </c>
      <c r="AB43" s="73">
        <v>35</v>
      </c>
      <c r="AC43" s="73"/>
      <c r="AD43" s="74"/>
      <c r="AE43" s="81" t="s">
        <v>259</v>
      </c>
      <c r="AF43" s="99" t="str">
        <f>HYPERLINK("http://en.wikipedia.org/wiki/CEO")</f>
        <v>http://en.wikipedia.org/wiki/CEO</v>
      </c>
      <c r="AG43" s="81" t="s">
        <v>285</v>
      </c>
      <c r="AH43" s="81" t="s">
        <v>315</v>
      </c>
      <c r="AI43" s="81"/>
      <c r="AJ43" s="81">
        <v>0</v>
      </c>
      <c r="AK43" s="81">
        <v>13</v>
      </c>
      <c r="AL43" s="81"/>
      <c r="AM43" s="81" t="str">
        <f>REPLACE(INDEX(GroupVertices[Group],MATCH(Vertices[[#This Row],[Vertex]],GroupVertices[Vertex],0)),1,1,"")</f>
        <v>1</v>
      </c>
      <c r="AN43" s="49">
        <v>1</v>
      </c>
      <c r="AO43" s="50">
        <v>0.847457627118644</v>
      </c>
      <c r="AP43" s="49">
        <v>0</v>
      </c>
      <c r="AQ43" s="50">
        <v>0</v>
      </c>
      <c r="AR43" s="49">
        <v>0</v>
      </c>
      <c r="AS43" s="50">
        <v>0</v>
      </c>
      <c r="AT43" s="49">
        <v>117</v>
      </c>
      <c r="AU43" s="50">
        <v>99.15254237288136</v>
      </c>
      <c r="AV43" s="49">
        <v>118</v>
      </c>
      <c r="AW43" s="49"/>
      <c r="AX43" s="49"/>
      <c r="AY43" s="49"/>
      <c r="AZ43" s="49"/>
      <c r="BA43" s="2"/>
      <c r="BB43" s="3"/>
      <c r="BC43" s="3"/>
      <c r="BD43" s="3"/>
      <c r="BE43" s="3"/>
    </row>
    <row r="44" spans="1:57" ht="41.45" customHeight="1">
      <c r="A44" s="66" t="s">
        <v>244</v>
      </c>
      <c r="C44" s="67"/>
      <c r="D44" s="67" t="s">
        <v>64</v>
      </c>
      <c r="E44" s="68"/>
      <c r="F44" s="70"/>
      <c r="G44" s="97" t="str">
        <f>HYPERLINK("https://upload.wikimedia.org/wikipedia/en/b/b4/Ambox_important.svg")</f>
        <v>https://upload.wikimedia.org/wikipedia/en/b/b4/Ambox_important.svg</v>
      </c>
      <c r="H44" s="67"/>
      <c r="I44" s="71" t="s">
        <v>244</v>
      </c>
      <c r="J44" s="72"/>
      <c r="K44" s="72" t="s">
        <v>75</v>
      </c>
      <c r="L44" s="51" t="s">
        <v>319</v>
      </c>
      <c r="M44" s="75">
        <v>1</v>
      </c>
      <c r="N44" s="76">
        <v>118.92533874511719</v>
      </c>
      <c r="O44" s="76">
        <v>3566.532958984375</v>
      </c>
      <c r="P44" s="77"/>
      <c r="Q44" s="78"/>
      <c r="R44" s="78"/>
      <c r="S44" s="83"/>
      <c r="T44" s="49">
        <v>1</v>
      </c>
      <c r="U44" s="49">
        <v>0</v>
      </c>
      <c r="V44" s="50">
        <v>0</v>
      </c>
      <c r="W44" s="50">
        <v>0.010989</v>
      </c>
      <c r="X44" s="50">
        <v>0.009455</v>
      </c>
      <c r="Y44" s="50">
        <v>0.323851</v>
      </c>
      <c r="Z44" s="50">
        <v>0</v>
      </c>
      <c r="AA44" s="50">
        <v>0</v>
      </c>
      <c r="AB44" s="73">
        <v>39</v>
      </c>
      <c r="AC44" s="73"/>
      <c r="AD44" s="74"/>
      <c r="AE44" s="81" t="s">
        <v>259</v>
      </c>
      <c r="AF44" s="99" t="str">
        <f>HYPERLINK("http://en.wikipedia.org/wiki/myThings")</f>
        <v>http://en.wikipedia.org/wiki/myThings</v>
      </c>
      <c r="AG44" s="81" t="s">
        <v>285</v>
      </c>
      <c r="AH44" s="81" t="s">
        <v>319</v>
      </c>
      <c r="AI44" s="81"/>
      <c r="AJ44" s="81">
        <v>0.373913</v>
      </c>
      <c r="AK44" s="81">
        <v>80</v>
      </c>
      <c r="AL44" s="81"/>
      <c r="AM44" s="81" t="str">
        <f>REPLACE(INDEX(GroupVertices[Group],MATCH(Vertices[[#This Row],[Vertex]],GroupVertices[Vertex],0)),1,1,"")</f>
        <v>1</v>
      </c>
      <c r="AN44" s="49">
        <v>3</v>
      </c>
      <c r="AO44" s="50">
        <v>2.727272727272727</v>
      </c>
      <c r="AP44" s="49">
        <v>0</v>
      </c>
      <c r="AQ44" s="50">
        <v>0</v>
      </c>
      <c r="AR44" s="49">
        <v>0</v>
      </c>
      <c r="AS44" s="50">
        <v>0</v>
      </c>
      <c r="AT44" s="49">
        <v>107</v>
      </c>
      <c r="AU44" s="50">
        <v>97.27272727272727</v>
      </c>
      <c r="AV44" s="49">
        <v>110</v>
      </c>
      <c r="AW44" s="49"/>
      <c r="AX44" s="49"/>
      <c r="AY44" s="49"/>
      <c r="AZ44" s="49"/>
      <c r="BA44" s="2"/>
      <c r="BB44" s="3"/>
      <c r="BC44" s="3"/>
      <c r="BD44" s="3"/>
      <c r="BE44" s="3"/>
    </row>
    <row r="45" spans="1:57" ht="41.45" customHeight="1">
      <c r="A45" s="66" t="s">
        <v>221</v>
      </c>
      <c r="C45" s="67"/>
      <c r="D45" s="67" t="s">
        <v>64</v>
      </c>
      <c r="E45" s="68"/>
      <c r="F45" s="70"/>
      <c r="G45" s="97" t="str">
        <f>HYPERLINK("https://upload.wikimedia.org/wikipedia/commons/0/0b/Plarium_Logo_Wiki.jpg")</f>
        <v>https://upload.wikimedia.org/wikipedia/commons/0/0b/Plarium_Logo_Wiki.jpg</v>
      </c>
      <c r="H45" s="67"/>
      <c r="I45" s="71" t="s">
        <v>221</v>
      </c>
      <c r="J45" s="72"/>
      <c r="K45" s="72" t="s">
        <v>75</v>
      </c>
      <c r="L45" s="51" t="s">
        <v>320</v>
      </c>
      <c r="M45" s="75">
        <v>1</v>
      </c>
      <c r="N45" s="76">
        <v>9928.990234375</v>
      </c>
      <c r="O45" s="76">
        <v>6281.18408203125</v>
      </c>
      <c r="P45" s="77"/>
      <c r="Q45" s="78"/>
      <c r="R45" s="78"/>
      <c r="S45" s="83"/>
      <c r="T45" s="49">
        <v>1</v>
      </c>
      <c r="U45" s="49">
        <v>1</v>
      </c>
      <c r="V45" s="50">
        <v>0</v>
      </c>
      <c r="W45" s="50">
        <v>0.011111</v>
      </c>
      <c r="X45" s="50">
        <v>0.012787</v>
      </c>
      <c r="Y45" s="50">
        <v>0.475693</v>
      </c>
      <c r="Z45" s="50">
        <v>0.5</v>
      </c>
      <c r="AA45" s="50">
        <v>0</v>
      </c>
      <c r="AB45" s="73">
        <v>40</v>
      </c>
      <c r="AC45" s="73"/>
      <c r="AD45" s="74"/>
      <c r="AE45" s="81" t="s">
        <v>259</v>
      </c>
      <c r="AF45" s="99" t="str">
        <f>HYPERLINK("http://en.wikipedia.org/wiki/Plarium")</f>
        <v>http://en.wikipedia.org/wiki/Plarium</v>
      </c>
      <c r="AG45" s="81" t="s">
        <v>285</v>
      </c>
      <c r="AH45" s="81" t="s">
        <v>320</v>
      </c>
      <c r="AI45" s="81"/>
      <c r="AJ45" s="81">
        <v>0.3054588</v>
      </c>
      <c r="AK45" s="81">
        <v>126</v>
      </c>
      <c r="AL45" s="81"/>
      <c r="AM45" s="81" t="str">
        <f>REPLACE(INDEX(GroupVertices[Group],MATCH(Vertices[[#This Row],[Vertex]],GroupVertices[Vertex],0)),1,1,"")</f>
        <v>2</v>
      </c>
      <c r="AN45" s="49">
        <v>7</v>
      </c>
      <c r="AO45" s="50">
        <v>4.57516339869281</v>
      </c>
      <c r="AP45" s="49">
        <v>0</v>
      </c>
      <c r="AQ45" s="50">
        <v>0</v>
      </c>
      <c r="AR45" s="49">
        <v>0</v>
      </c>
      <c r="AS45" s="50">
        <v>0</v>
      </c>
      <c r="AT45" s="49">
        <v>146</v>
      </c>
      <c r="AU45" s="50">
        <v>95.42483660130719</v>
      </c>
      <c r="AV45" s="49">
        <v>153</v>
      </c>
      <c r="AW45" s="112" t="s">
        <v>1461</v>
      </c>
      <c r="AX45" s="112" t="s">
        <v>1461</v>
      </c>
      <c r="AY45" s="112" t="s">
        <v>1461</v>
      </c>
      <c r="AZ45" s="112" t="s">
        <v>1461</v>
      </c>
      <c r="BA45" s="2"/>
      <c r="BB45" s="3"/>
      <c r="BC45" s="3"/>
      <c r="BD45" s="3"/>
      <c r="BE45" s="3"/>
    </row>
    <row r="46" spans="1:57" ht="41.45" customHeight="1">
      <c r="A46" s="66" t="s">
        <v>245</v>
      </c>
      <c r="C46" s="67"/>
      <c r="D46" s="67" t="s">
        <v>64</v>
      </c>
      <c r="E46" s="68"/>
      <c r="F46" s="70"/>
      <c r="G46" s="97" t="str">
        <f>HYPERLINK("https://upload.wikimedia.org/wikipedia/commons/4/40/Similarweb_Screenshot.png")</f>
        <v>https://upload.wikimedia.org/wikipedia/commons/4/40/Similarweb_Screenshot.png</v>
      </c>
      <c r="H46" s="67"/>
      <c r="I46" s="71" t="s">
        <v>245</v>
      </c>
      <c r="J46" s="72"/>
      <c r="K46" s="72" t="s">
        <v>75</v>
      </c>
      <c r="L46" s="51" t="s">
        <v>321</v>
      </c>
      <c r="M46" s="75">
        <v>1</v>
      </c>
      <c r="N46" s="76">
        <v>4029.946044921875</v>
      </c>
      <c r="O46" s="76">
        <v>6866.28564453125</v>
      </c>
      <c r="P46" s="77"/>
      <c r="Q46" s="78"/>
      <c r="R46" s="78"/>
      <c r="S46" s="83"/>
      <c r="T46" s="49">
        <v>1</v>
      </c>
      <c r="U46" s="49">
        <v>0</v>
      </c>
      <c r="V46" s="50">
        <v>0</v>
      </c>
      <c r="W46" s="50">
        <v>0.010989</v>
      </c>
      <c r="X46" s="50">
        <v>0.009455</v>
      </c>
      <c r="Y46" s="50">
        <v>0.323851</v>
      </c>
      <c r="Z46" s="50">
        <v>0</v>
      </c>
      <c r="AA46" s="50">
        <v>0</v>
      </c>
      <c r="AB46" s="73">
        <v>41</v>
      </c>
      <c r="AC46" s="73"/>
      <c r="AD46" s="74"/>
      <c r="AE46" s="81" t="s">
        <v>259</v>
      </c>
      <c r="AF46" s="99" t="str">
        <f>HYPERLINK("http://en.wikipedia.org/wiki/SimilarWeb")</f>
        <v>http://en.wikipedia.org/wiki/SimilarWeb</v>
      </c>
      <c r="AG46" s="81" t="s">
        <v>285</v>
      </c>
      <c r="AH46" s="81" t="s">
        <v>321</v>
      </c>
      <c r="AI46" s="81"/>
      <c r="AJ46" s="81">
        <v>0</v>
      </c>
      <c r="AK46" s="81">
        <v>1</v>
      </c>
      <c r="AL46" s="81"/>
      <c r="AM46" s="81" t="str">
        <f>REPLACE(INDEX(GroupVertices[Group],MATCH(Vertices[[#This Row],[Vertex]],GroupVertices[Vertex],0)),1,1,"")</f>
        <v>1</v>
      </c>
      <c r="AN46" s="49">
        <v>1</v>
      </c>
      <c r="AO46" s="50">
        <v>2.7777777777777777</v>
      </c>
      <c r="AP46" s="49">
        <v>0</v>
      </c>
      <c r="AQ46" s="50">
        <v>0</v>
      </c>
      <c r="AR46" s="49">
        <v>0</v>
      </c>
      <c r="AS46" s="50">
        <v>0</v>
      </c>
      <c r="AT46" s="49">
        <v>35</v>
      </c>
      <c r="AU46" s="50">
        <v>97.22222222222223</v>
      </c>
      <c r="AV46" s="49">
        <v>36</v>
      </c>
      <c r="AW46" s="49"/>
      <c r="AX46" s="49"/>
      <c r="AY46" s="49"/>
      <c r="AZ46" s="49"/>
      <c r="BA46" s="2"/>
      <c r="BB46" s="3"/>
      <c r="BC46" s="3"/>
      <c r="BD46" s="3"/>
      <c r="BE46" s="3"/>
    </row>
    <row r="47" spans="1:57" ht="41.45" customHeight="1">
      <c r="A47" s="66" t="s">
        <v>246</v>
      </c>
      <c r="C47" s="67"/>
      <c r="D47" s="67" t="s">
        <v>64</v>
      </c>
      <c r="E47" s="68"/>
      <c r="F47" s="70"/>
      <c r="G47" s="97" t="str">
        <f>HYPERLINK("https://upload.wikimedia.org/wikipedia/en/a/ae/Flag_of_the_United_Kingdom.svg")</f>
        <v>https://upload.wikimedia.org/wikipedia/en/a/ae/Flag_of_the_United_Kingdom.svg</v>
      </c>
      <c r="H47" s="67"/>
      <c r="I47" s="71" t="s">
        <v>246</v>
      </c>
      <c r="J47" s="72"/>
      <c r="K47" s="72" t="s">
        <v>75</v>
      </c>
      <c r="L47" s="51" t="s">
        <v>322</v>
      </c>
      <c r="M47" s="75">
        <v>1</v>
      </c>
      <c r="N47" s="76">
        <v>9498.638671875</v>
      </c>
      <c r="O47" s="76">
        <v>3326.2802734375</v>
      </c>
      <c r="P47" s="77"/>
      <c r="Q47" s="78"/>
      <c r="R47" s="78"/>
      <c r="S47" s="83"/>
      <c r="T47" s="49">
        <v>2</v>
      </c>
      <c r="U47" s="49">
        <v>0</v>
      </c>
      <c r="V47" s="50">
        <v>0</v>
      </c>
      <c r="W47" s="50">
        <v>0.011111</v>
      </c>
      <c r="X47" s="50">
        <v>0.011546</v>
      </c>
      <c r="Y47" s="50">
        <v>0.498989</v>
      </c>
      <c r="Z47" s="50">
        <v>0.5</v>
      </c>
      <c r="AA47" s="50">
        <v>0</v>
      </c>
      <c r="AB47" s="73">
        <v>42</v>
      </c>
      <c r="AC47" s="73"/>
      <c r="AD47" s="74"/>
      <c r="AE47" s="81" t="s">
        <v>259</v>
      </c>
      <c r="AF47" s="99" t="str">
        <f>HYPERLINK("http://en.wikipedia.org/wiki/UK")</f>
        <v>http://en.wikipedia.org/wiki/UK</v>
      </c>
      <c r="AG47" s="81" t="s">
        <v>285</v>
      </c>
      <c r="AH47" s="81" t="s">
        <v>322</v>
      </c>
      <c r="AI47" s="81"/>
      <c r="AJ47" s="81">
        <v>0.2649351</v>
      </c>
      <c r="AK47" s="81">
        <v>84</v>
      </c>
      <c r="AL47" s="81"/>
      <c r="AM47" s="81" t="str">
        <f>REPLACE(INDEX(GroupVertices[Group],MATCH(Vertices[[#This Row],[Vertex]],GroupVertices[Vertex],0)),1,1,"")</f>
        <v>4</v>
      </c>
      <c r="AN47" s="49">
        <v>8</v>
      </c>
      <c r="AO47" s="50">
        <v>1.3722126929674099</v>
      </c>
      <c r="AP47" s="49">
        <v>1</v>
      </c>
      <c r="AQ47" s="50">
        <v>0.17152658662092624</v>
      </c>
      <c r="AR47" s="49">
        <v>0</v>
      </c>
      <c r="AS47" s="50">
        <v>0</v>
      </c>
      <c r="AT47" s="49">
        <v>574</v>
      </c>
      <c r="AU47" s="50">
        <v>98.45626072041166</v>
      </c>
      <c r="AV47" s="49">
        <v>583</v>
      </c>
      <c r="AW47" s="49"/>
      <c r="AX47" s="49"/>
      <c r="AY47" s="49"/>
      <c r="AZ47" s="49"/>
      <c r="BA47" s="2"/>
      <c r="BB47" s="3"/>
      <c r="BC47" s="3"/>
      <c r="BD47" s="3"/>
      <c r="BE47" s="3"/>
    </row>
    <row r="48" spans="1:57" ht="41.45" customHeight="1">
      <c r="A48" s="66" t="s">
        <v>225</v>
      </c>
      <c r="C48" s="67"/>
      <c r="D48" s="67" t="s">
        <v>64</v>
      </c>
      <c r="E48" s="68"/>
      <c r="F48" s="70"/>
      <c r="G48" s="97" t="str">
        <f>HYPERLINK("https://upload.wikimedia.org/wikipedia/commons/5/56/Northwestern_University_seal.svg")</f>
        <v>https://upload.wikimedia.org/wikipedia/commons/5/56/Northwestern_University_seal.svg</v>
      </c>
      <c r="H48" s="67"/>
      <c r="I48" s="71" t="s">
        <v>225</v>
      </c>
      <c r="J48" s="72"/>
      <c r="K48" s="72" t="s">
        <v>75</v>
      </c>
      <c r="L48" s="51" t="s">
        <v>326</v>
      </c>
      <c r="M48" s="75">
        <v>1</v>
      </c>
      <c r="N48" s="76">
        <v>4282.9326171875</v>
      </c>
      <c r="O48" s="76">
        <v>1463.022216796875</v>
      </c>
      <c r="P48" s="77"/>
      <c r="Q48" s="78"/>
      <c r="R48" s="78"/>
      <c r="S48" s="83"/>
      <c r="T48" s="49">
        <v>3</v>
      </c>
      <c r="U48" s="49">
        <v>1</v>
      </c>
      <c r="V48" s="50">
        <v>0</v>
      </c>
      <c r="W48" s="50">
        <v>0.011236</v>
      </c>
      <c r="X48" s="50">
        <v>0.013972</v>
      </c>
      <c r="Y48" s="50">
        <v>0.661924</v>
      </c>
      <c r="Z48" s="50">
        <v>0.5</v>
      </c>
      <c r="AA48" s="50">
        <v>0.3333333333333333</v>
      </c>
      <c r="AB48" s="73">
        <v>46</v>
      </c>
      <c r="AC48" s="73"/>
      <c r="AD48" s="74"/>
      <c r="AE48" s="81" t="s">
        <v>259</v>
      </c>
      <c r="AF48" s="81" t="s">
        <v>282</v>
      </c>
      <c r="AG48" s="81" t="s">
        <v>285</v>
      </c>
      <c r="AH48" s="81" t="s">
        <v>326</v>
      </c>
      <c r="AI48" s="81"/>
      <c r="AJ48" s="81">
        <v>0.5293939</v>
      </c>
      <c r="AK48" s="81">
        <v>500</v>
      </c>
      <c r="AL48" s="81"/>
      <c r="AM48" s="81" t="str">
        <f>REPLACE(INDEX(GroupVertices[Group],MATCH(Vertices[[#This Row],[Vertex]],GroupVertices[Vertex],0)),1,1,"")</f>
        <v>3</v>
      </c>
      <c r="AN48" s="49">
        <v>7</v>
      </c>
      <c r="AO48" s="50">
        <v>1.8229166666666667</v>
      </c>
      <c r="AP48" s="49">
        <v>2</v>
      </c>
      <c r="AQ48" s="50">
        <v>0.5208333333333334</v>
      </c>
      <c r="AR48" s="49">
        <v>0</v>
      </c>
      <c r="AS48" s="50">
        <v>0</v>
      </c>
      <c r="AT48" s="49">
        <v>375</v>
      </c>
      <c r="AU48" s="50">
        <v>97.65625</v>
      </c>
      <c r="AV48" s="49">
        <v>384</v>
      </c>
      <c r="AW48" s="112" t="s">
        <v>1461</v>
      </c>
      <c r="AX48" s="112" t="s">
        <v>1461</v>
      </c>
      <c r="AY48" s="112" t="s">
        <v>1461</v>
      </c>
      <c r="AZ48" s="112" t="s">
        <v>1461</v>
      </c>
      <c r="BA48" s="2"/>
      <c r="BB48" s="3"/>
      <c r="BC48" s="3"/>
      <c r="BD48" s="3"/>
      <c r="BE48" s="3"/>
    </row>
    <row r="49" spans="1:57" ht="41.45" customHeight="1">
      <c r="A49" s="84" t="s">
        <v>248</v>
      </c>
      <c r="C49" s="85"/>
      <c r="D49" s="85" t="s">
        <v>64</v>
      </c>
      <c r="E49" s="86"/>
      <c r="F49" s="87"/>
      <c r="G49" s="98" t="str">
        <f>HYPERLINK("https://upload.wikimedia.org/wikipedia/en/b/b4/Ambox_important.svg")</f>
        <v>https://upload.wikimedia.org/wikipedia/en/b/b4/Ambox_important.svg</v>
      </c>
      <c r="H49" s="85"/>
      <c r="I49" s="88" t="s">
        <v>248</v>
      </c>
      <c r="J49" s="89"/>
      <c r="K49" s="89" t="s">
        <v>75</v>
      </c>
      <c r="L49" s="88" t="s">
        <v>329</v>
      </c>
      <c r="M49" s="90">
        <v>1</v>
      </c>
      <c r="N49" s="91">
        <v>8653.6025390625</v>
      </c>
      <c r="O49" s="91">
        <v>114.23588562011719</v>
      </c>
      <c r="P49" s="92"/>
      <c r="Q49" s="93"/>
      <c r="R49" s="93"/>
      <c r="S49" s="94"/>
      <c r="T49" s="49">
        <v>2</v>
      </c>
      <c r="U49" s="49">
        <v>0</v>
      </c>
      <c r="V49" s="50">
        <v>0</v>
      </c>
      <c r="W49" s="50">
        <v>0.011111</v>
      </c>
      <c r="X49" s="50">
        <v>0.014112</v>
      </c>
      <c r="Y49" s="50">
        <v>0.476114</v>
      </c>
      <c r="Z49" s="50">
        <v>0.5</v>
      </c>
      <c r="AA49" s="50">
        <v>0</v>
      </c>
      <c r="AB49" s="95">
        <v>49</v>
      </c>
      <c r="AC49" s="95"/>
      <c r="AD49" s="96"/>
      <c r="AE49" s="81" t="s">
        <v>259</v>
      </c>
      <c r="AF49" s="99" t="str">
        <f>HYPERLINK("http://en.wikipedia.org/wiki/Latet")</f>
        <v>http://en.wikipedia.org/wiki/Latet</v>
      </c>
      <c r="AG49" s="81" t="s">
        <v>285</v>
      </c>
      <c r="AH49" s="81" t="s">
        <v>329</v>
      </c>
      <c r="AI49" s="81"/>
      <c r="AJ49" s="81">
        <v>0.3615671</v>
      </c>
      <c r="AK49" s="81">
        <v>67</v>
      </c>
      <c r="AL49" s="81"/>
      <c r="AM49" s="81" t="str">
        <f>REPLACE(INDEX(GroupVertices[Group],MATCH(Vertices[[#This Row],[Vertex]],GroupVertices[Vertex],0)),1,1,"")</f>
        <v>3</v>
      </c>
      <c r="AN49" s="49">
        <v>1</v>
      </c>
      <c r="AO49" s="50">
        <v>1.0526315789473684</v>
      </c>
      <c r="AP49" s="49">
        <v>3</v>
      </c>
      <c r="AQ49" s="50">
        <v>3.1578947368421053</v>
      </c>
      <c r="AR49" s="49">
        <v>0</v>
      </c>
      <c r="AS49" s="50">
        <v>0</v>
      </c>
      <c r="AT49" s="49">
        <v>91</v>
      </c>
      <c r="AU49" s="50">
        <v>95.78947368421052</v>
      </c>
      <c r="AV49" s="49">
        <v>95</v>
      </c>
      <c r="AW49" s="49"/>
      <c r="AX49" s="49"/>
      <c r="AY49" s="49"/>
      <c r="AZ49" s="49"/>
      <c r="BA49" s="2"/>
      <c r="BB49" s="3"/>
      <c r="BC49" s="3"/>
      <c r="BD49" s="3"/>
      <c r="BE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9"/>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9"/>
    <dataValidation allowBlank="1" showInputMessage="1" promptTitle="Vertex Tooltip" prompt="Enter optional text that will pop up when the mouse is hovered over the vertex." errorTitle="Invalid Vertex Image Key" sqref="L3:L4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9"/>
    <dataValidation allowBlank="1" showInputMessage="1" promptTitle="Vertex Label Fill Color" prompt="To select an optional fill color for the Label shape, right-click and select Select Color on the right-click menu." sqref="J3:J49"/>
    <dataValidation allowBlank="1" showInputMessage="1" promptTitle="Vertex Image File" prompt="Enter the path to an image file.  Hover over the column header for examples." errorTitle="Invalid Vertex Image Key" sqref="G3:G49"/>
    <dataValidation allowBlank="1" showInputMessage="1" promptTitle="Vertex Color" prompt="To select an optional vertex color, right-click and select Select Color on the right-click menu." sqref="C3:C49"/>
    <dataValidation allowBlank="1" showInputMessage="1" promptTitle="Vertex Opacity" prompt="Enter an optional vertex opacity between 0 (transparent) and 100 (opaque)." errorTitle="Invalid Vertex Opacity" error="The optional vertex opacity must be a whole number between 0 and 10." sqref="F3:F49"/>
    <dataValidation type="list" allowBlank="1" showInputMessage="1" showErrorMessage="1" promptTitle="Vertex Shape" prompt="Select an optional vertex shape." errorTitle="Invalid Vertex Shape" error="You have entered an invalid vertex shape.  Try selecting from the drop-down list instead." sqref="D3:D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1358</v>
      </c>
      <c r="Z2" s="55" t="s">
        <v>1359</v>
      </c>
      <c r="AA2" s="55" t="s">
        <v>1360</v>
      </c>
      <c r="AB2" s="55" t="s">
        <v>1361</v>
      </c>
      <c r="AC2" s="55" t="s">
        <v>1362</v>
      </c>
      <c r="AD2" s="55" t="s">
        <v>1363</v>
      </c>
      <c r="AE2" s="55" t="s">
        <v>1364</v>
      </c>
      <c r="AF2" s="55" t="s">
        <v>1365</v>
      </c>
      <c r="AG2" s="55" t="s">
        <v>1368</v>
      </c>
      <c r="AH2" s="13" t="s">
        <v>1407</v>
      </c>
      <c r="AI2" s="13" t="s">
        <v>1455</v>
      </c>
    </row>
    <row r="3" spans="1:35" ht="15">
      <c r="A3" s="66" t="s">
        <v>332</v>
      </c>
      <c r="B3" s="67" t="s">
        <v>336</v>
      </c>
      <c r="C3" s="67" t="s">
        <v>56</v>
      </c>
      <c r="D3" s="101"/>
      <c r="E3" s="14"/>
      <c r="F3" s="15" t="s">
        <v>1465</v>
      </c>
      <c r="G3" s="65"/>
      <c r="H3" s="65"/>
      <c r="I3" s="102">
        <v>3</v>
      </c>
      <c r="J3" s="52"/>
      <c r="K3" s="49">
        <v>20</v>
      </c>
      <c r="L3" s="49">
        <v>24</v>
      </c>
      <c r="M3" s="49">
        <v>0</v>
      </c>
      <c r="N3" s="49">
        <v>24</v>
      </c>
      <c r="O3" s="49">
        <v>0</v>
      </c>
      <c r="P3" s="50">
        <v>0</v>
      </c>
      <c r="Q3" s="50">
        <v>0</v>
      </c>
      <c r="R3" s="49">
        <v>1</v>
      </c>
      <c r="S3" s="49">
        <v>0</v>
      </c>
      <c r="T3" s="49">
        <v>20</v>
      </c>
      <c r="U3" s="49">
        <v>24</v>
      </c>
      <c r="V3" s="49">
        <v>2</v>
      </c>
      <c r="W3" s="50">
        <v>1.78</v>
      </c>
      <c r="X3" s="50">
        <v>0.06315789473684211</v>
      </c>
      <c r="Y3" s="49">
        <v>37</v>
      </c>
      <c r="Z3" s="50">
        <v>1.6941391941391941</v>
      </c>
      <c r="AA3" s="49">
        <v>39</v>
      </c>
      <c r="AB3" s="50">
        <v>1.7857142857142858</v>
      </c>
      <c r="AC3" s="49">
        <v>0</v>
      </c>
      <c r="AD3" s="50">
        <v>0</v>
      </c>
      <c r="AE3" s="49">
        <v>2108</v>
      </c>
      <c r="AF3" s="50">
        <v>96.52014652014653</v>
      </c>
      <c r="AG3" s="49">
        <v>2184</v>
      </c>
      <c r="AH3" s="103" t="s">
        <v>1408</v>
      </c>
      <c r="AI3" s="103" t="s">
        <v>1456</v>
      </c>
    </row>
    <row r="4" spans="1:35" ht="15">
      <c r="A4" s="66" t="s">
        <v>333</v>
      </c>
      <c r="B4" s="67" t="s">
        <v>337</v>
      </c>
      <c r="C4" s="67" t="s">
        <v>56</v>
      </c>
      <c r="D4" s="101"/>
      <c r="E4" s="14"/>
      <c r="F4" s="15" t="s">
        <v>1466</v>
      </c>
      <c r="G4" s="65"/>
      <c r="H4" s="65"/>
      <c r="I4" s="102">
        <v>4</v>
      </c>
      <c r="J4" s="79"/>
      <c r="K4" s="49">
        <v>15</v>
      </c>
      <c r="L4" s="49">
        <v>37</v>
      </c>
      <c r="M4" s="49">
        <v>0</v>
      </c>
      <c r="N4" s="49">
        <v>37</v>
      </c>
      <c r="O4" s="49">
        <v>0</v>
      </c>
      <c r="P4" s="50">
        <v>0.1935483870967742</v>
      </c>
      <c r="Q4" s="50">
        <v>0.32432432432432434</v>
      </c>
      <c r="R4" s="49">
        <v>1</v>
      </c>
      <c r="S4" s="49">
        <v>0</v>
      </c>
      <c r="T4" s="49">
        <v>15</v>
      </c>
      <c r="U4" s="49">
        <v>37</v>
      </c>
      <c r="V4" s="49">
        <v>4</v>
      </c>
      <c r="W4" s="50">
        <v>1.848889</v>
      </c>
      <c r="X4" s="50">
        <v>0.1761904761904762</v>
      </c>
      <c r="Y4" s="49">
        <v>65</v>
      </c>
      <c r="Z4" s="50">
        <v>1.7832647462277091</v>
      </c>
      <c r="AA4" s="49">
        <v>23</v>
      </c>
      <c r="AB4" s="50">
        <v>0.6310013717421125</v>
      </c>
      <c r="AC4" s="49">
        <v>0</v>
      </c>
      <c r="AD4" s="50">
        <v>0</v>
      </c>
      <c r="AE4" s="49">
        <v>3557</v>
      </c>
      <c r="AF4" s="50">
        <v>97.58573388203018</v>
      </c>
      <c r="AG4" s="49">
        <v>3645</v>
      </c>
      <c r="AH4" s="103" t="s">
        <v>1409</v>
      </c>
      <c r="AI4" s="103" t="s">
        <v>1457</v>
      </c>
    </row>
    <row r="5" spans="1:35" ht="15">
      <c r="A5" s="66" t="s">
        <v>334</v>
      </c>
      <c r="B5" s="67" t="s">
        <v>338</v>
      </c>
      <c r="C5" s="67" t="s">
        <v>56</v>
      </c>
      <c r="D5" s="101"/>
      <c r="E5" s="14"/>
      <c r="F5" s="15" t="s">
        <v>1467</v>
      </c>
      <c r="G5" s="65"/>
      <c r="H5" s="65"/>
      <c r="I5" s="102">
        <v>5</v>
      </c>
      <c r="J5" s="79"/>
      <c r="K5" s="49">
        <v>10</v>
      </c>
      <c r="L5" s="49">
        <v>19</v>
      </c>
      <c r="M5" s="49">
        <v>0</v>
      </c>
      <c r="N5" s="49">
        <v>19</v>
      </c>
      <c r="O5" s="49">
        <v>0</v>
      </c>
      <c r="P5" s="50">
        <v>0.1875</v>
      </c>
      <c r="Q5" s="50">
        <v>0.3157894736842105</v>
      </c>
      <c r="R5" s="49">
        <v>1</v>
      </c>
      <c r="S5" s="49">
        <v>0</v>
      </c>
      <c r="T5" s="49">
        <v>10</v>
      </c>
      <c r="U5" s="49">
        <v>19</v>
      </c>
      <c r="V5" s="49">
        <v>3</v>
      </c>
      <c r="W5" s="50">
        <v>1.62</v>
      </c>
      <c r="X5" s="50">
        <v>0.2111111111111111</v>
      </c>
      <c r="Y5" s="49">
        <v>46</v>
      </c>
      <c r="Z5" s="50">
        <v>1.484349790254921</v>
      </c>
      <c r="AA5" s="49">
        <v>45</v>
      </c>
      <c r="AB5" s="50">
        <v>1.452081316553727</v>
      </c>
      <c r="AC5" s="49">
        <v>0</v>
      </c>
      <c r="AD5" s="50">
        <v>0</v>
      </c>
      <c r="AE5" s="49">
        <v>3008</v>
      </c>
      <c r="AF5" s="50">
        <v>97.06356889319134</v>
      </c>
      <c r="AG5" s="49">
        <v>3099</v>
      </c>
      <c r="AH5" s="103" t="s">
        <v>1410</v>
      </c>
      <c r="AI5" s="103" t="s">
        <v>1458</v>
      </c>
    </row>
    <row r="6" spans="1:35" ht="15">
      <c r="A6" s="66" t="s">
        <v>335</v>
      </c>
      <c r="B6" s="67" t="s">
        <v>339</v>
      </c>
      <c r="C6" s="67" t="s">
        <v>56</v>
      </c>
      <c r="D6" s="101"/>
      <c r="E6" s="14"/>
      <c r="F6" s="15" t="s">
        <v>1468</v>
      </c>
      <c r="G6" s="65"/>
      <c r="H6" s="65"/>
      <c r="I6" s="102">
        <v>6</v>
      </c>
      <c r="J6" s="79"/>
      <c r="K6" s="49">
        <v>2</v>
      </c>
      <c r="L6" s="49">
        <v>1</v>
      </c>
      <c r="M6" s="49">
        <v>0</v>
      </c>
      <c r="N6" s="49">
        <v>1</v>
      </c>
      <c r="O6" s="49">
        <v>0</v>
      </c>
      <c r="P6" s="50">
        <v>0</v>
      </c>
      <c r="Q6" s="50">
        <v>0</v>
      </c>
      <c r="R6" s="49">
        <v>1</v>
      </c>
      <c r="S6" s="49">
        <v>0</v>
      </c>
      <c r="T6" s="49">
        <v>2</v>
      </c>
      <c r="U6" s="49">
        <v>1</v>
      </c>
      <c r="V6" s="49">
        <v>1</v>
      </c>
      <c r="W6" s="50">
        <v>0.5</v>
      </c>
      <c r="X6" s="50">
        <v>0.5</v>
      </c>
      <c r="Y6" s="49">
        <v>18</v>
      </c>
      <c r="Z6" s="50">
        <v>2.5568181818181817</v>
      </c>
      <c r="AA6" s="49">
        <v>4</v>
      </c>
      <c r="AB6" s="50">
        <v>0.5681818181818182</v>
      </c>
      <c r="AC6" s="49">
        <v>0</v>
      </c>
      <c r="AD6" s="50">
        <v>0</v>
      </c>
      <c r="AE6" s="49">
        <v>682</v>
      </c>
      <c r="AF6" s="50">
        <v>96.875</v>
      </c>
      <c r="AG6" s="49">
        <v>704</v>
      </c>
      <c r="AH6" s="103" t="s">
        <v>1411</v>
      </c>
      <c r="AI6" s="103" t="s">
        <v>1459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332</v>
      </c>
      <c r="B2" s="103" t="s">
        <v>203</v>
      </c>
      <c r="C2" s="81">
        <f>VLOOKUP(GroupVertices[[#This Row],[Vertex]],Vertices[],MATCH("ID",Vertices[[#Headers],[Vertex]:[Top Word Pairs in Content by Salience]],0),FALSE)</f>
        <v>6</v>
      </c>
    </row>
    <row r="3" spans="1:3" ht="15">
      <c r="A3" s="82" t="s">
        <v>332</v>
      </c>
      <c r="B3" s="103" t="s">
        <v>243</v>
      </c>
      <c r="C3" s="81">
        <f>VLOOKUP(GroupVertices[[#This Row],[Vertex]],Vertices[],MATCH("ID",Vertices[[#Headers],[Vertex]:[Top Word Pairs in Content by Salience]],0),FALSE)</f>
        <v>38</v>
      </c>
    </row>
    <row r="4" spans="1:3" ht="15">
      <c r="A4" s="82" t="s">
        <v>332</v>
      </c>
      <c r="B4" s="103" t="s">
        <v>245</v>
      </c>
      <c r="C4" s="81">
        <f>VLOOKUP(GroupVertices[[#This Row],[Vertex]],Vertices[],MATCH("ID",Vertices[[#Headers],[Vertex]:[Top Word Pairs in Content by Salience]],0),FALSE)</f>
        <v>41</v>
      </c>
    </row>
    <row r="5" spans="1:3" ht="15">
      <c r="A5" s="82" t="s">
        <v>332</v>
      </c>
      <c r="B5" s="103" t="s">
        <v>244</v>
      </c>
      <c r="C5" s="81">
        <f>VLOOKUP(GroupVertices[[#This Row],[Vertex]],Vertices[],MATCH("ID",Vertices[[#Headers],[Vertex]:[Top Word Pairs in Content by Salience]],0),FALSE)</f>
        <v>39</v>
      </c>
    </row>
    <row r="6" spans="1:3" ht="15">
      <c r="A6" s="82" t="s">
        <v>332</v>
      </c>
      <c r="B6" s="103" t="s">
        <v>220</v>
      </c>
      <c r="C6" s="81">
        <f>VLOOKUP(GroupVertices[[#This Row],[Vertex]],Vertices[],MATCH("ID",Vertices[[#Headers],[Vertex]:[Top Word Pairs in Content by Salience]],0),FALSE)</f>
        <v>37</v>
      </c>
    </row>
    <row r="7" spans="1:3" ht="15">
      <c r="A7" s="82" t="s">
        <v>332</v>
      </c>
      <c r="B7" s="103" t="s">
        <v>219</v>
      </c>
      <c r="C7" s="81">
        <f>VLOOKUP(GroupVertices[[#This Row],[Vertex]],Vertices[],MATCH("ID",Vertices[[#Headers],[Vertex]:[Top Word Pairs in Content by Salience]],0),FALSE)</f>
        <v>36</v>
      </c>
    </row>
    <row r="8" spans="1:3" ht="15">
      <c r="A8" s="82" t="s">
        <v>332</v>
      </c>
      <c r="B8" s="103" t="s">
        <v>218</v>
      </c>
      <c r="C8" s="81">
        <f>VLOOKUP(GroupVertices[[#This Row],[Vertex]],Vertices[],MATCH("ID",Vertices[[#Headers],[Vertex]:[Top Word Pairs in Content by Salience]],0),FALSE)</f>
        <v>34</v>
      </c>
    </row>
    <row r="9" spans="1:3" ht="15">
      <c r="A9" s="82" t="s">
        <v>332</v>
      </c>
      <c r="B9" s="103" t="s">
        <v>242</v>
      </c>
      <c r="C9" s="81">
        <f>VLOOKUP(GroupVertices[[#This Row],[Vertex]],Vertices[],MATCH("ID",Vertices[[#Headers],[Vertex]:[Top Word Pairs in Content by Salience]],0),FALSE)</f>
        <v>35</v>
      </c>
    </row>
    <row r="10" spans="1:3" ht="15">
      <c r="A10" s="82" t="s">
        <v>332</v>
      </c>
      <c r="B10" s="103" t="s">
        <v>241</v>
      </c>
      <c r="C10" s="81">
        <f>VLOOKUP(GroupVertices[[#This Row],[Vertex]],Vertices[],MATCH("ID",Vertices[[#Headers],[Vertex]:[Top Word Pairs in Content by Salience]],0),FALSE)</f>
        <v>33</v>
      </c>
    </row>
    <row r="11" spans="1:3" ht="15">
      <c r="A11" s="82" t="s">
        <v>332</v>
      </c>
      <c r="B11" s="103" t="s">
        <v>239</v>
      </c>
      <c r="C11" s="81">
        <f>VLOOKUP(GroupVertices[[#This Row],[Vertex]],Vertices[],MATCH("ID",Vertices[[#Headers],[Vertex]:[Top Word Pairs in Content by Salience]],0),FALSE)</f>
        <v>31</v>
      </c>
    </row>
    <row r="12" spans="1:3" ht="15">
      <c r="A12" s="82" t="s">
        <v>332</v>
      </c>
      <c r="B12" s="103" t="s">
        <v>238</v>
      </c>
      <c r="C12" s="81">
        <f>VLOOKUP(GroupVertices[[#This Row],[Vertex]],Vertices[],MATCH("ID",Vertices[[#Headers],[Vertex]:[Top Word Pairs in Content by Salience]],0),FALSE)</f>
        <v>27</v>
      </c>
    </row>
    <row r="13" spans="1:3" ht="15">
      <c r="A13" s="82" t="s">
        <v>332</v>
      </c>
      <c r="B13" s="103" t="s">
        <v>213</v>
      </c>
      <c r="C13" s="81">
        <f>VLOOKUP(GroupVertices[[#This Row],[Vertex]],Vertices[],MATCH("ID",Vertices[[#Headers],[Vertex]:[Top Word Pairs in Content by Salience]],0),FALSE)</f>
        <v>26</v>
      </c>
    </row>
    <row r="14" spans="1:3" ht="15">
      <c r="A14" s="82" t="s">
        <v>332</v>
      </c>
      <c r="B14" s="103" t="s">
        <v>237</v>
      </c>
      <c r="C14" s="81">
        <f>VLOOKUP(GroupVertices[[#This Row],[Vertex]],Vertices[],MATCH("ID",Vertices[[#Headers],[Vertex]:[Top Word Pairs in Content by Salience]],0),FALSE)</f>
        <v>25</v>
      </c>
    </row>
    <row r="15" spans="1:3" ht="15">
      <c r="A15" s="82" t="s">
        <v>332</v>
      </c>
      <c r="B15" s="103" t="s">
        <v>236</v>
      </c>
      <c r="C15" s="81">
        <f>VLOOKUP(GroupVertices[[#This Row],[Vertex]],Vertices[],MATCH("ID",Vertices[[#Headers],[Vertex]:[Top Word Pairs in Content by Salience]],0),FALSE)</f>
        <v>24</v>
      </c>
    </row>
    <row r="16" spans="1:3" ht="15">
      <c r="A16" s="82" t="s">
        <v>332</v>
      </c>
      <c r="B16" s="103" t="s">
        <v>235</v>
      </c>
      <c r="C16" s="81">
        <f>VLOOKUP(GroupVertices[[#This Row],[Vertex]],Vertices[],MATCH("ID",Vertices[[#Headers],[Vertex]:[Top Word Pairs in Content by Salience]],0),FALSE)</f>
        <v>21</v>
      </c>
    </row>
    <row r="17" spans="1:3" ht="15">
      <c r="A17" s="82" t="s">
        <v>332</v>
      </c>
      <c r="B17" s="103" t="s">
        <v>234</v>
      </c>
      <c r="C17" s="81">
        <f>VLOOKUP(GroupVertices[[#This Row],[Vertex]],Vertices[],MATCH("ID",Vertices[[#Headers],[Vertex]:[Top Word Pairs in Content by Salience]],0),FALSE)</f>
        <v>20</v>
      </c>
    </row>
    <row r="18" spans="1:3" ht="15">
      <c r="A18" s="82" t="s">
        <v>332</v>
      </c>
      <c r="B18" s="103" t="s">
        <v>233</v>
      </c>
      <c r="C18" s="81">
        <f>VLOOKUP(GroupVertices[[#This Row],[Vertex]],Vertices[],MATCH("ID",Vertices[[#Headers],[Vertex]:[Top Word Pairs in Content by Salience]],0),FALSE)</f>
        <v>16</v>
      </c>
    </row>
    <row r="19" spans="1:3" ht="15">
      <c r="A19" s="82" t="s">
        <v>332</v>
      </c>
      <c r="B19" s="103" t="s">
        <v>232</v>
      </c>
      <c r="C19" s="81">
        <f>VLOOKUP(GroupVertices[[#This Row],[Vertex]],Vertices[],MATCH("ID",Vertices[[#Headers],[Vertex]:[Top Word Pairs in Content by Salience]],0),FALSE)</f>
        <v>15</v>
      </c>
    </row>
    <row r="20" spans="1:3" ht="15">
      <c r="A20" s="82" t="s">
        <v>332</v>
      </c>
      <c r="B20" s="103" t="s">
        <v>231</v>
      </c>
      <c r="C20" s="81">
        <f>VLOOKUP(GroupVertices[[#This Row],[Vertex]],Vertices[],MATCH("ID",Vertices[[#Headers],[Vertex]:[Top Word Pairs in Content by Salience]],0),FALSE)</f>
        <v>14</v>
      </c>
    </row>
    <row r="21" spans="1:3" ht="15">
      <c r="A21" s="82" t="s">
        <v>332</v>
      </c>
      <c r="B21" s="103" t="s">
        <v>230</v>
      </c>
      <c r="C21" s="81">
        <f>VLOOKUP(GroupVertices[[#This Row],[Vertex]],Vertices[],MATCH("ID",Vertices[[#Headers],[Vertex]:[Top Word Pairs in Content by Salience]],0),FALSE)</f>
        <v>7</v>
      </c>
    </row>
    <row r="22" spans="1:3" ht="15">
      <c r="A22" s="82" t="s">
        <v>333</v>
      </c>
      <c r="B22" s="103" t="s">
        <v>223</v>
      </c>
      <c r="C22" s="81">
        <f>VLOOKUP(GroupVertices[[#This Row],[Vertex]],Vertices[],MATCH("ID",Vertices[[#Headers],[Vertex]:[Top Word Pairs in Content by Salience]],0),FALSE)</f>
        <v>45</v>
      </c>
    </row>
    <row r="23" spans="1:3" ht="15">
      <c r="A23" s="82" t="s">
        <v>333</v>
      </c>
      <c r="B23" s="103" t="s">
        <v>205</v>
      </c>
      <c r="C23" s="81">
        <f>VLOOKUP(GroupVertices[[#This Row],[Vertex]],Vertices[],MATCH("ID",Vertices[[#Headers],[Vertex]:[Top Word Pairs in Content by Salience]],0),FALSE)</f>
        <v>5</v>
      </c>
    </row>
    <row r="24" spans="1:3" ht="15">
      <c r="A24" s="82" t="s">
        <v>333</v>
      </c>
      <c r="B24" s="103" t="s">
        <v>224</v>
      </c>
      <c r="C24" s="81">
        <f>VLOOKUP(GroupVertices[[#This Row],[Vertex]],Vertices[],MATCH("ID",Vertices[[#Headers],[Vertex]:[Top Word Pairs in Content by Salience]],0),FALSE)</f>
        <v>9</v>
      </c>
    </row>
    <row r="25" spans="1:3" ht="15">
      <c r="A25" s="82" t="s">
        <v>333</v>
      </c>
      <c r="B25" s="103" t="s">
        <v>247</v>
      </c>
      <c r="C25" s="81">
        <f>VLOOKUP(GroupVertices[[#This Row],[Vertex]],Vertices[],MATCH("ID",Vertices[[#Headers],[Vertex]:[Top Word Pairs in Content by Salience]],0),FALSE)</f>
        <v>44</v>
      </c>
    </row>
    <row r="26" spans="1:3" ht="15">
      <c r="A26" s="82" t="s">
        <v>333</v>
      </c>
      <c r="B26" s="103" t="s">
        <v>207</v>
      </c>
      <c r="C26" s="81">
        <f>VLOOKUP(GroupVertices[[#This Row],[Vertex]],Vertices[],MATCH("ID",Vertices[[#Headers],[Vertex]:[Top Word Pairs in Content by Salience]],0),FALSE)</f>
        <v>13</v>
      </c>
    </row>
    <row r="27" spans="1:3" ht="15">
      <c r="A27" s="82" t="s">
        <v>333</v>
      </c>
      <c r="B27" s="103" t="s">
        <v>221</v>
      </c>
      <c r="C27" s="81">
        <f>VLOOKUP(GroupVertices[[#This Row],[Vertex]],Vertices[],MATCH("ID",Vertices[[#Headers],[Vertex]:[Top Word Pairs in Content by Salience]],0),FALSE)</f>
        <v>40</v>
      </c>
    </row>
    <row r="28" spans="1:3" ht="15">
      <c r="A28" s="82" t="s">
        <v>333</v>
      </c>
      <c r="B28" s="103" t="s">
        <v>208</v>
      </c>
      <c r="C28" s="81">
        <f>VLOOKUP(GroupVertices[[#This Row],[Vertex]],Vertices[],MATCH("ID",Vertices[[#Headers],[Vertex]:[Top Word Pairs in Content by Salience]],0),FALSE)</f>
        <v>17</v>
      </c>
    </row>
    <row r="29" spans="1:3" ht="15">
      <c r="A29" s="82" t="s">
        <v>333</v>
      </c>
      <c r="B29" s="103" t="s">
        <v>217</v>
      </c>
      <c r="C29" s="81">
        <f>VLOOKUP(GroupVertices[[#This Row],[Vertex]],Vertices[],MATCH("ID",Vertices[[#Headers],[Vertex]:[Top Word Pairs in Content by Salience]],0),FALSE)</f>
        <v>10</v>
      </c>
    </row>
    <row r="30" spans="1:3" ht="15">
      <c r="A30" s="82" t="s">
        <v>333</v>
      </c>
      <c r="B30" s="103" t="s">
        <v>240</v>
      </c>
      <c r="C30" s="81">
        <f>VLOOKUP(GroupVertices[[#This Row],[Vertex]],Vertices[],MATCH("ID",Vertices[[#Headers],[Vertex]:[Top Word Pairs in Content by Salience]],0),FALSE)</f>
        <v>32</v>
      </c>
    </row>
    <row r="31" spans="1:3" ht="15">
      <c r="A31" s="82" t="s">
        <v>333</v>
      </c>
      <c r="B31" s="103" t="s">
        <v>216</v>
      </c>
      <c r="C31" s="81">
        <f>VLOOKUP(GroupVertices[[#This Row],[Vertex]],Vertices[],MATCH("ID",Vertices[[#Headers],[Vertex]:[Top Word Pairs in Content by Salience]],0),FALSE)</f>
        <v>19</v>
      </c>
    </row>
    <row r="32" spans="1:3" ht="15">
      <c r="A32" s="82" t="s">
        <v>333</v>
      </c>
      <c r="B32" s="103" t="s">
        <v>211</v>
      </c>
      <c r="C32" s="81">
        <f>VLOOKUP(GroupVertices[[#This Row],[Vertex]],Vertices[],MATCH("ID",Vertices[[#Headers],[Vertex]:[Top Word Pairs in Content by Salience]],0),FALSE)</f>
        <v>18</v>
      </c>
    </row>
    <row r="33" spans="1:3" ht="15">
      <c r="A33" s="82" t="s">
        <v>333</v>
      </c>
      <c r="B33" s="103" t="s">
        <v>210</v>
      </c>
      <c r="C33" s="81">
        <f>VLOOKUP(GroupVertices[[#This Row],[Vertex]],Vertices[],MATCH("ID",Vertices[[#Headers],[Vertex]:[Top Word Pairs in Content by Salience]],0),FALSE)</f>
        <v>12</v>
      </c>
    </row>
    <row r="34" spans="1:3" ht="15">
      <c r="A34" s="82" t="s">
        <v>333</v>
      </c>
      <c r="B34" s="103" t="s">
        <v>206</v>
      </c>
      <c r="C34" s="81">
        <f>VLOOKUP(GroupVertices[[#This Row],[Vertex]],Vertices[],MATCH("ID",Vertices[[#Headers],[Vertex]:[Top Word Pairs in Content by Salience]],0),FALSE)</f>
        <v>4</v>
      </c>
    </row>
    <row r="35" spans="1:3" ht="15">
      <c r="A35" s="82" t="s">
        <v>333</v>
      </c>
      <c r="B35" s="103" t="s">
        <v>204</v>
      </c>
      <c r="C35" s="81">
        <f>VLOOKUP(GroupVertices[[#This Row],[Vertex]],Vertices[],MATCH("ID",Vertices[[#Headers],[Vertex]:[Top Word Pairs in Content by Salience]],0),FALSE)</f>
        <v>8</v>
      </c>
    </row>
    <row r="36" spans="1:3" ht="15">
      <c r="A36" s="82" t="s">
        <v>333</v>
      </c>
      <c r="B36" s="103" t="s">
        <v>202</v>
      </c>
      <c r="C36" s="81">
        <f>VLOOKUP(GroupVertices[[#This Row],[Vertex]],Vertices[],MATCH("ID",Vertices[[#Headers],[Vertex]:[Top Word Pairs in Content by Salience]],0),FALSE)</f>
        <v>3</v>
      </c>
    </row>
    <row r="37" spans="1:3" ht="15">
      <c r="A37" s="82" t="s">
        <v>334</v>
      </c>
      <c r="B37" s="103" t="s">
        <v>228</v>
      </c>
      <c r="C37" s="81">
        <f>VLOOKUP(GroupVertices[[#This Row],[Vertex]],Vertices[],MATCH("ID",Vertices[[#Headers],[Vertex]:[Top Word Pairs in Content by Salience]],0),FALSE)</f>
        <v>23</v>
      </c>
    </row>
    <row r="38" spans="1:3" ht="15">
      <c r="A38" s="82" t="s">
        <v>334</v>
      </c>
      <c r="B38" s="103" t="s">
        <v>248</v>
      </c>
      <c r="C38" s="81">
        <f>VLOOKUP(GroupVertices[[#This Row],[Vertex]],Vertices[],MATCH("ID",Vertices[[#Headers],[Vertex]:[Top Word Pairs in Content by Salience]],0),FALSE)</f>
        <v>49</v>
      </c>
    </row>
    <row r="39" spans="1:3" ht="15">
      <c r="A39" s="82" t="s">
        <v>334</v>
      </c>
      <c r="B39" s="103" t="s">
        <v>229</v>
      </c>
      <c r="C39" s="81">
        <f>VLOOKUP(GroupVertices[[#This Row],[Vertex]],Vertices[],MATCH("ID",Vertices[[#Headers],[Vertex]:[Top Word Pairs in Content by Salience]],0),FALSE)</f>
        <v>48</v>
      </c>
    </row>
    <row r="40" spans="1:3" ht="15">
      <c r="A40" s="82" t="s">
        <v>334</v>
      </c>
      <c r="B40" s="103" t="s">
        <v>226</v>
      </c>
      <c r="C40" s="81">
        <f>VLOOKUP(GroupVertices[[#This Row],[Vertex]],Vertices[],MATCH("ID",Vertices[[#Headers],[Vertex]:[Top Word Pairs in Content by Salience]],0),FALSE)</f>
        <v>47</v>
      </c>
    </row>
    <row r="41" spans="1:3" ht="15">
      <c r="A41" s="82" t="s">
        <v>334</v>
      </c>
      <c r="B41" s="103" t="s">
        <v>209</v>
      </c>
      <c r="C41" s="81">
        <f>VLOOKUP(GroupVertices[[#This Row],[Vertex]],Vertices[],MATCH("ID",Vertices[[#Headers],[Vertex]:[Top Word Pairs in Content by Salience]],0),FALSE)</f>
        <v>11</v>
      </c>
    </row>
    <row r="42" spans="1:3" ht="15">
      <c r="A42" s="82" t="s">
        <v>334</v>
      </c>
      <c r="B42" s="103" t="s">
        <v>227</v>
      </c>
      <c r="C42" s="81">
        <f>VLOOKUP(GroupVertices[[#This Row],[Vertex]],Vertices[],MATCH("ID",Vertices[[#Headers],[Vertex]:[Top Word Pairs in Content by Salience]],0),FALSE)</f>
        <v>30</v>
      </c>
    </row>
    <row r="43" spans="1:3" ht="15">
      <c r="A43" s="82" t="s">
        <v>334</v>
      </c>
      <c r="B43" s="103" t="s">
        <v>225</v>
      </c>
      <c r="C43" s="81">
        <f>VLOOKUP(GroupVertices[[#This Row],[Vertex]],Vertices[],MATCH("ID",Vertices[[#Headers],[Vertex]:[Top Word Pairs in Content by Salience]],0),FALSE)</f>
        <v>46</v>
      </c>
    </row>
    <row r="44" spans="1:3" ht="15">
      <c r="A44" s="82" t="s">
        <v>334</v>
      </c>
      <c r="B44" s="103" t="s">
        <v>215</v>
      </c>
      <c r="C44" s="81">
        <f>VLOOKUP(GroupVertices[[#This Row],[Vertex]],Vertices[],MATCH("ID",Vertices[[#Headers],[Vertex]:[Top Word Pairs in Content by Salience]],0),FALSE)</f>
        <v>29</v>
      </c>
    </row>
    <row r="45" spans="1:3" ht="15">
      <c r="A45" s="82" t="s">
        <v>334</v>
      </c>
      <c r="B45" s="103" t="s">
        <v>214</v>
      </c>
      <c r="C45" s="81">
        <f>VLOOKUP(GroupVertices[[#This Row],[Vertex]],Vertices[],MATCH("ID",Vertices[[#Headers],[Vertex]:[Top Word Pairs in Content by Salience]],0),FALSE)</f>
        <v>28</v>
      </c>
    </row>
    <row r="46" spans="1:3" ht="15">
      <c r="A46" s="82" t="s">
        <v>334</v>
      </c>
      <c r="B46" s="103" t="s">
        <v>212</v>
      </c>
      <c r="C46" s="81">
        <f>VLOOKUP(GroupVertices[[#This Row],[Vertex]],Vertices[],MATCH("ID",Vertices[[#Headers],[Vertex]:[Top Word Pairs in Content by Salience]],0),FALSE)</f>
        <v>22</v>
      </c>
    </row>
    <row r="47" spans="1:3" ht="15">
      <c r="A47" s="82" t="s">
        <v>335</v>
      </c>
      <c r="B47" s="103" t="s">
        <v>222</v>
      </c>
      <c r="C47" s="81">
        <f>VLOOKUP(GroupVertices[[#This Row],[Vertex]],Vertices[],MATCH("ID",Vertices[[#Headers],[Vertex]:[Top Word Pairs in Content by Salience]],0),FALSE)</f>
        <v>43</v>
      </c>
    </row>
    <row r="48" spans="1:3" ht="15">
      <c r="A48" s="82" t="s">
        <v>335</v>
      </c>
      <c r="B48" s="103" t="s">
        <v>246</v>
      </c>
      <c r="C48" s="81">
        <f>VLOOKUP(GroupVertices[[#This Row],[Vertex]],Vertices[],MATCH("ID",Vertices[[#Headers],[Vertex]:[Top Word Pairs in Content by Salience]],0),FALSE)</f>
        <v>42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1372</v>
      </c>
      <c r="B2" s="35" t="s">
        <v>194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45</v>
      </c>
      <c r="L2" s="38">
        <f>MIN(Vertices[Closeness Centrality])</f>
        <v>0.010989</v>
      </c>
      <c r="M2" s="39">
        <f>COUNTIF(Vertices[Closeness Centrality],"&gt;= "&amp;L2)-COUNTIF(Vertices[Closeness Centrality],"&gt;="&amp;L3)</f>
        <v>28</v>
      </c>
      <c r="N2" s="38">
        <f>MIN(Vertices[Eigenvector Centrality])</f>
        <v>0.009455</v>
      </c>
      <c r="O2" s="39">
        <f>COUNTIF(Vertices[Eigenvector Centrality],"&gt;= "&amp;N2)-COUNTIF(Vertices[Eigenvector Centrality],"&gt;="&amp;N3)</f>
        <v>15</v>
      </c>
      <c r="P2" s="38">
        <f>MIN(Vertices[PageRank])</f>
        <v>0.323851</v>
      </c>
      <c r="Q2" s="39">
        <f>COUNTIF(Vertices[PageRank],"&gt;= "&amp;P2)-COUNTIF(Vertices[PageRank],"&gt;="&amp;P3)</f>
        <v>19</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1"/>
      <c r="B3" s="111"/>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1.3529411764705883</v>
      </c>
      <c r="I3" s="41">
        <f>COUNTIF(Vertices[Out-Degree],"&gt;= "&amp;H3)-COUNTIF(Vertices[Out-Degree],"&gt;="&amp;H4)</f>
        <v>7</v>
      </c>
      <c r="J3" s="40">
        <f aca="true" t="shared" si="4" ref="J3:J35">J2+($J$36-$J$2)/BinDivisor</f>
        <v>50.32941176470588</v>
      </c>
      <c r="K3" s="41">
        <f>COUNTIF(Vertices[Betweenness Centrality],"&gt;= "&amp;J3)-COUNTIF(Vertices[Betweenness Centrality],"&gt;="&amp;J4)</f>
        <v>1</v>
      </c>
      <c r="L3" s="40">
        <f aca="true" t="shared" si="5" ref="L3:L35">L2+($L$36-$L$2)/BinDivisor</f>
        <v>0.011305176470588235</v>
      </c>
      <c r="M3" s="41">
        <f>COUNTIF(Vertices[Closeness Centrality],"&gt;= "&amp;L3)-COUNTIF(Vertices[Closeness Centrality],"&gt;="&amp;L4)</f>
        <v>6</v>
      </c>
      <c r="N3" s="40">
        <f aca="true" t="shared" si="6" ref="N3:N35">N2+($N$36-$N$2)/BinDivisor</f>
        <v>0.01190120588235294</v>
      </c>
      <c r="O3" s="41">
        <f>COUNTIF(Vertices[Eigenvector Centrality],"&gt;= "&amp;N3)-COUNTIF(Vertices[Eigenvector Centrality],"&gt;="&amp;N4)</f>
        <v>7</v>
      </c>
      <c r="P3" s="40">
        <f aca="true" t="shared" si="7" ref="P3:P35">P2+($P$36-$P$2)/BinDivisor</f>
        <v>0.5910438823529411</v>
      </c>
      <c r="Q3" s="41">
        <f>COUNTIF(Vertices[PageRank],"&gt;= "&amp;P3)-COUNTIF(Vertices[PageRank],"&gt;="&amp;P4)</f>
        <v>12</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0.8235294117647058</v>
      </c>
      <c r="G4" s="39">
        <f>COUNTIF(Vertices[In-Degree],"&gt;= "&amp;F4)-COUNTIF(Vertices[In-Degree],"&gt;="&amp;F5)</f>
        <v>22</v>
      </c>
      <c r="H4" s="38">
        <f t="shared" si="3"/>
        <v>2.7058823529411766</v>
      </c>
      <c r="I4" s="39">
        <f>COUNTIF(Vertices[Out-Degree],"&gt;= "&amp;H4)-COUNTIF(Vertices[Out-Degree],"&gt;="&amp;H5)</f>
        <v>8</v>
      </c>
      <c r="J4" s="38">
        <f t="shared" si="4"/>
        <v>100.65882352941176</v>
      </c>
      <c r="K4" s="39">
        <f>COUNTIF(Vertices[Betweenness Centrality],"&gt;= "&amp;J4)-COUNTIF(Vertices[Betweenness Centrality],"&gt;="&amp;J5)</f>
        <v>0</v>
      </c>
      <c r="L4" s="38">
        <f t="shared" si="5"/>
        <v>0.01162135294117647</v>
      </c>
      <c r="M4" s="39">
        <f>COUNTIF(Vertices[Closeness Centrality],"&gt;= "&amp;L4)-COUNTIF(Vertices[Closeness Centrality],"&gt;="&amp;L5)</f>
        <v>8</v>
      </c>
      <c r="N4" s="38">
        <f t="shared" si="6"/>
        <v>0.014347411764705881</v>
      </c>
      <c r="O4" s="39">
        <f>COUNTIF(Vertices[Eigenvector Centrality],"&gt;= "&amp;N4)-COUNTIF(Vertices[Eigenvector Centrality],"&gt;="&amp;N5)</f>
        <v>1</v>
      </c>
      <c r="P4" s="38">
        <f t="shared" si="7"/>
        <v>0.8582367647058824</v>
      </c>
      <c r="Q4" s="39">
        <f>COUNTIF(Vertices[PageRank],"&gt;= "&amp;P4)-COUNTIF(Vertices[PageRank],"&gt;="&amp;P5)</f>
        <v>4</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1"/>
      <c r="B5" s="111"/>
      <c r="D5" s="33">
        <f t="shared" si="1"/>
        <v>0</v>
      </c>
      <c r="E5" s="3">
        <f>COUNTIF(Vertices[Degree],"&gt;= "&amp;D5)-COUNTIF(Vertices[Degree],"&gt;="&amp;D6)</f>
        <v>0</v>
      </c>
      <c r="F5" s="40">
        <f t="shared" si="2"/>
        <v>1.2352941176470589</v>
      </c>
      <c r="G5" s="41">
        <f>COUNTIF(Vertices[In-Degree],"&gt;= "&amp;F5)-COUNTIF(Vertices[In-Degree],"&gt;="&amp;F6)</f>
        <v>0</v>
      </c>
      <c r="H5" s="40">
        <f t="shared" si="3"/>
        <v>4.0588235294117645</v>
      </c>
      <c r="I5" s="41">
        <f>COUNTIF(Vertices[Out-Degree],"&gt;= "&amp;H5)-COUNTIF(Vertices[Out-Degree],"&gt;="&amp;H6)</f>
        <v>3</v>
      </c>
      <c r="J5" s="40">
        <f t="shared" si="4"/>
        <v>150.98823529411766</v>
      </c>
      <c r="K5" s="41">
        <f>COUNTIF(Vertices[Betweenness Centrality],"&gt;= "&amp;J5)-COUNTIF(Vertices[Betweenness Centrality],"&gt;="&amp;J6)</f>
        <v>0</v>
      </c>
      <c r="L5" s="40">
        <f t="shared" si="5"/>
        <v>0.011937529411764704</v>
      </c>
      <c r="M5" s="41">
        <f>COUNTIF(Vertices[Closeness Centrality],"&gt;= "&amp;L5)-COUNTIF(Vertices[Closeness Centrality],"&gt;="&amp;L6)</f>
        <v>0</v>
      </c>
      <c r="N5" s="40">
        <f t="shared" si="6"/>
        <v>0.016793617647058823</v>
      </c>
      <c r="O5" s="41">
        <f>COUNTIF(Vertices[Eigenvector Centrality],"&gt;= "&amp;N5)-COUNTIF(Vertices[Eigenvector Centrality],"&gt;="&amp;N6)</f>
        <v>5</v>
      </c>
      <c r="P5" s="40">
        <f t="shared" si="7"/>
        <v>1.1254296470588236</v>
      </c>
      <c r="Q5" s="41">
        <f>COUNTIF(Vertices[PageRank],"&gt;= "&amp;P5)-COUNTIF(Vertices[PageRank],"&gt;="&amp;P6)</f>
        <v>6</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1.6470588235294117</v>
      </c>
      <c r="G6" s="39">
        <f>COUNTIF(Vertices[In-Degree],"&gt;= "&amp;F6)-COUNTIF(Vertices[In-Degree],"&gt;="&amp;F7)</f>
        <v>6</v>
      </c>
      <c r="H6" s="38">
        <f t="shared" si="3"/>
        <v>5.411764705882353</v>
      </c>
      <c r="I6" s="39">
        <f>COUNTIF(Vertices[Out-Degree],"&gt;= "&amp;H6)-COUNTIF(Vertices[Out-Degree],"&gt;="&amp;H7)</f>
        <v>1</v>
      </c>
      <c r="J6" s="38">
        <f t="shared" si="4"/>
        <v>201.31764705882352</v>
      </c>
      <c r="K6" s="39">
        <f>COUNTIF(Vertices[Betweenness Centrality],"&gt;= "&amp;J6)-COUNTIF(Vertices[Betweenness Centrality],"&gt;="&amp;J7)</f>
        <v>0</v>
      </c>
      <c r="L6" s="38">
        <f t="shared" si="5"/>
        <v>0.012253705882352939</v>
      </c>
      <c r="M6" s="39">
        <f>COUNTIF(Vertices[Closeness Centrality],"&gt;= "&amp;L6)-COUNTIF(Vertices[Closeness Centrality],"&gt;="&amp;L7)</f>
        <v>1</v>
      </c>
      <c r="N6" s="38">
        <f t="shared" si="6"/>
        <v>0.019239823529411764</v>
      </c>
      <c r="O6" s="39">
        <f>COUNTIF(Vertices[Eigenvector Centrality],"&gt;= "&amp;N6)-COUNTIF(Vertices[Eigenvector Centrality],"&gt;="&amp;N7)</f>
        <v>5</v>
      </c>
      <c r="P6" s="38">
        <f t="shared" si="7"/>
        <v>1.392622529411765</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2.0588235294117645</v>
      </c>
      <c r="G7" s="41">
        <f>COUNTIF(Vertices[In-Degree],"&gt;= "&amp;F7)-COUNTIF(Vertices[In-Degree],"&gt;="&amp;F8)</f>
        <v>0</v>
      </c>
      <c r="H7" s="40">
        <f t="shared" si="3"/>
        <v>6.764705882352942</v>
      </c>
      <c r="I7" s="41">
        <f>COUNTIF(Vertices[Out-Degree],"&gt;= "&amp;H7)-COUNTIF(Vertices[Out-Degree],"&gt;="&amp;H8)</f>
        <v>2</v>
      </c>
      <c r="J7" s="40">
        <f t="shared" si="4"/>
        <v>251.6470588235294</v>
      </c>
      <c r="K7" s="41">
        <f>COUNTIF(Vertices[Betweenness Centrality],"&gt;= "&amp;J7)-COUNTIF(Vertices[Betweenness Centrality],"&gt;="&amp;J8)</f>
        <v>0</v>
      </c>
      <c r="L7" s="40">
        <f t="shared" si="5"/>
        <v>0.012569882352941174</v>
      </c>
      <c r="M7" s="41">
        <f>COUNTIF(Vertices[Closeness Centrality],"&gt;= "&amp;L7)-COUNTIF(Vertices[Closeness Centrality],"&gt;="&amp;L8)</f>
        <v>3</v>
      </c>
      <c r="N7" s="40">
        <f t="shared" si="6"/>
        <v>0.021686029411764705</v>
      </c>
      <c r="O7" s="41">
        <f>COUNTIF(Vertices[Eigenvector Centrality],"&gt;= "&amp;N7)-COUNTIF(Vertices[Eigenvector Centrality],"&gt;="&amp;N8)</f>
        <v>2</v>
      </c>
      <c r="P7" s="40">
        <f t="shared" si="7"/>
        <v>1.6598154117647062</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129</v>
      </c>
      <c r="D8" s="33">
        <f t="shared" si="1"/>
        <v>0</v>
      </c>
      <c r="E8" s="3">
        <f>COUNTIF(Vertices[Degree],"&gt;= "&amp;D8)-COUNTIF(Vertices[Degree],"&gt;="&amp;D9)</f>
        <v>0</v>
      </c>
      <c r="F8" s="38">
        <f t="shared" si="2"/>
        <v>2.4705882352941173</v>
      </c>
      <c r="G8" s="39">
        <f>COUNTIF(Vertices[In-Degree],"&gt;= "&amp;F8)-COUNTIF(Vertices[In-Degree],"&gt;="&amp;F9)</f>
        <v>0</v>
      </c>
      <c r="H8" s="38">
        <f t="shared" si="3"/>
        <v>8.11764705882353</v>
      </c>
      <c r="I8" s="39">
        <f>COUNTIF(Vertices[Out-Degree],"&gt;= "&amp;H8)-COUNTIF(Vertices[Out-Degree],"&gt;="&amp;H9)</f>
        <v>0</v>
      </c>
      <c r="J8" s="38">
        <f t="shared" si="4"/>
        <v>301.97647058823526</v>
      </c>
      <c r="K8" s="39">
        <f>COUNTIF(Vertices[Betweenness Centrality],"&gt;= "&amp;J8)-COUNTIF(Vertices[Betweenness Centrality],"&gt;="&amp;J9)</f>
        <v>0</v>
      </c>
      <c r="L8" s="38">
        <f t="shared" si="5"/>
        <v>0.012886058823529408</v>
      </c>
      <c r="M8" s="39">
        <f>COUNTIF(Vertices[Closeness Centrality],"&gt;= "&amp;L8)-COUNTIF(Vertices[Closeness Centrality],"&gt;="&amp;L9)</f>
        <v>0</v>
      </c>
      <c r="N8" s="38">
        <f t="shared" si="6"/>
        <v>0.024132235294117645</v>
      </c>
      <c r="O8" s="39">
        <f>COUNTIF(Vertices[Eigenvector Centrality],"&gt;= "&amp;N8)-COUNTIF(Vertices[Eigenvector Centrality],"&gt;="&amp;N9)</f>
        <v>0</v>
      </c>
      <c r="P8" s="38">
        <f t="shared" si="7"/>
        <v>1.9270082941176474</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1"/>
      <c r="B9" s="111"/>
      <c r="D9" s="33">
        <f t="shared" si="1"/>
        <v>0</v>
      </c>
      <c r="E9" s="3">
        <f>COUNTIF(Vertices[Degree],"&gt;= "&amp;D9)-COUNTIF(Vertices[Degree],"&gt;="&amp;D10)</f>
        <v>0</v>
      </c>
      <c r="F9" s="40">
        <f t="shared" si="2"/>
        <v>2.88235294117647</v>
      </c>
      <c r="G9" s="41">
        <f>COUNTIF(Vertices[In-Degree],"&gt;= "&amp;F9)-COUNTIF(Vertices[In-Degree],"&gt;="&amp;F10)</f>
        <v>8</v>
      </c>
      <c r="H9" s="40">
        <f t="shared" si="3"/>
        <v>9.47058823529412</v>
      </c>
      <c r="I9" s="41">
        <f>COUNTIF(Vertices[Out-Degree],"&gt;= "&amp;H9)-COUNTIF(Vertices[Out-Degree],"&gt;="&amp;H10)</f>
        <v>0</v>
      </c>
      <c r="J9" s="40">
        <f t="shared" si="4"/>
        <v>352.3058823529411</v>
      </c>
      <c r="K9" s="41">
        <f>COUNTIF(Vertices[Betweenness Centrality],"&gt;= "&amp;J9)-COUNTIF(Vertices[Betweenness Centrality],"&gt;="&amp;J10)</f>
        <v>0</v>
      </c>
      <c r="L9" s="40">
        <f t="shared" si="5"/>
        <v>0.013202235294117643</v>
      </c>
      <c r="M9" s="41">
        <f>COUNTIF(Vertices[Closeness Centrality],"&gt;= "&amp;L9)-COUNTIF(Vertices[Closeness Centrality],"&gt;="&amp;L10)</f>
        <v>0</v>
      </c>
      <c r="N9" s="40">
        <f t="shared" si="6"/>
        <v>0.026578441176470586</v>
      </c>
      <c r="O9" s="41">
        <f>COUNTIF(Vertices[Eigenvector Centrality],"&gt;= "&amp;N9)-COUNTIF(Vertices[Eigenvector Centrality],"&gt;="&amp;N10)</f>
        <v>1</v>
      </c>
      <c r="P9" s="40">
        <f t="shared" si="7"/>
        <v>2.1942011764705884</v>
      </c>
      <c r="Q9" s="41">
        <f>COUNTIF(Vertices[PageRank],"&gt;= "&amp;P9)-COUNTIF(Vertices[PageRank],"&gt;="&amp;P10)</f>
        <v>1</v>
      </c>
      <c r="R9" s="40">
        <f t="shared" si="8"/>
        <v>0.13725490196078433</v>
      </c>
      <c r="S9" s="45">
        <f>COUNTIF(Vertices[Clustering Coefficient],"&gt;= "&amp;R9)-COUNTIF(Vertices[Clustering Coefficient],"&gt;="&amp;R10)</f>
        <v>1</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3.294117647058823</v>
      </c>
      <c r="G10" s="39">
        <f>COUNTIF(Vertices[In-Degree],"&gt;= "&amp;F10)-COUNTIF(Vertices[In-Degree],"&gt;="&amp;F11)</f>
        <v>0</v>
      </c>
      <c r="H10" s="38">
        <f t="shared" si="3"/>
        <v>10.823529411764708</v>
      </c>
      <c r="I10" s="39">
        <f>COUNTIF(Vertices[Out-Degree],"&gt;= "&amp;H10)-COUNTIF(Vertices[Out-Degree],"&gt;="&amp;H11)</f>
        <v>0</v>
      </c>
      <c r="J10" s="38">
        <f t="shared" si="4"/>
        <v>402.635294117647</v>
      </c>
      <c r="K10" s="39">
        <f>COUNTIF(Vertices[Betweenness Centrality],"&gt;= "&amp;J10)-COUNTIF(Vertices[Betweenness Centrality],"&gt;="&amp;J11)</f>
        <v>0</v>
      </c>
      <c r="L10" s="38">
        <f t="shared" si="5"/>
        <v>0.013518411764705878</v>
      </c>
      <c r="M10" s="39">
        <f>COUNTIF(Vertices[Closeness Centrality],"&gt;= "&amp;L10)-COUNTIF(Vertices[Closeness Centrality],"&gt;="&amp;L11)</f>
        <v>0</v>
      </c>
      <c r="N10" s="38">
        <f t="shared" si="6"/>
        <v>0.029024647058823527</v>
      </c>
      <c r="O10" s="39">
        <f>COUNTIF(Vertices[Eigenvector Centrality],"&gt;= "&amp;N10)-COUNTIF(Vertices[Eigenvector Centrality],"&gt;="&amp;N11)</f>
        <v>2</v>
      </c>
      <c r="P10" s="38">
        <f t="shared" si="7"/>
        <v>2.4613940588235295</v>
      </c>
      <c r="Q10" s="39">
        <f>COUNTIF(Vertices[PageRank],"&gt;= "&amp;P10)-COUNTIF(Vertices[PageRank],"&gt;="&amp;P11)</f>
        <v>1</v>
      </c>
      <c r="R10" s="38">
        <f t="shared" si="8"/>
        <v>0.1568627450980392</v>
      </c>
      <c r="S10" s="44">
        <f>COUNTIF(Vertices[Clustering Coefficient],"&gt;= "&amp;R10)-COUNTIF(Vertices[Clustering Coefficient],"&gt;="&amp;R11)</f>
        <v>0</v>
      </c>
      <c r="T10" s="38" t="e">
        <f ca="1" t="shared" si="9"/>
        <v>#REF!</v>
      </c>
      <c r="U10" s="39" t="e">
        <f ca="1" t="shared" si="0"/>
        <v>#REF!</v>
      </c>
    </row>
    <row r="11" spans="1:21" ht="15">
      <c r="A11" s="111"/>
      <c r="B11" s="111"/>
      <c r="D11" s="33">
        <f t="shared" si="1"/>
        <v>0</v>
      </c>
      <c r="E11" s="3">
        <f>COUNTIF(Vertices[Degree],"&gt;= "&amp;D11)-COUNTIF(Vertices[Degree],"&gt;="&amp;D12)</f>
        <v>0</v>
      </c>
      <c r="F11" s="40">
        <f t="shared" si="2"/>
        <v>3.7058823529411757</v>
      </c>
      <c r="G11" s="41">
        <f>COUNTIF(Vertices[In-Degree],"&gt;= "&amp;F11)-COUNTIF(Vertices[In-Degree],"&gt;="&amp;F12)</f>
        <v>2</v>
      </c>
      <c r="H11" s="40">
        <f t="shared" si="3"/>
        <v>12.176470588235297</v>
      </c>
      <c r="I11" s="41">
        <f>COUNTIF(Vertices[Out-Degree],"&gt;= "&amp;H11)-COUNTIF(Vertices[Out-Degree],"&gt;="&amp;H12)</f>
        <v>0</v>
      </c>
      <c r="J11" s="40">
        <f t="shared" si="4"/>
        <v>452.96470588235286</v>
      </c>
      <c r="K11" s="41">
        <f>COUNTIF(Vertices[Betweenness Centrality],"&gt;= "&amp;J11)-COUNTIF(Vertices[Betweenness Centrality],"&gt;="&amp;J12)</f>
        <v>0</v>
      </c>
      <c r="L11" s="40">
        <f t="shared" si="5"/>
        <v>0.013834588235294112</v>
      </c>
      <c r="M11" s="41">
        <f>COUNTIF(Vertices[Closeness Centrality],"&gt;= "&amp;L11)-COUNTIF(Vertices[Closeness Centrality],"&gt;="&amp;L12)</f>
        <v>0</v>
      </c>
      <c r="N11" s="40">
        <f t="shared" si="6"/>
        <v>0.03147085294117647</v>
      </c>
      <c r="O11" s="41">
        <f>COUNTIF(Vertices[Eigenvector Centrality],"&gt;= "&amp;N11)-COUNTIF(Vertices[Eigenvector Centrality],"&gt;="&amp;N12)</f>
        <v>1</v>
      </c>
      <c r="P11" s="40">
        <f t="shared" si="7"/>
        <v>2.7285869411764705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170</v>
      </c>
      <c r="B12" s="35">
        <v>0.10256410256410256</v>
      </c>
      <c r="D12" s="33">
        <f t="shared" si="1"/>
        <v>0</v>
      </c>
      <c r="E12" s="3">
        <f>COUNTIF(Vertices[Degree],"&gt;= "&amp;D12)-COUNTIF(Vertices[Degree],"&gt;="&amp;D13)</f>
        <v>0</v>
      </c>
      <c r="F12" s="38">
        <f t="shared" si="2"/>
        <v>4.117647058823529</v>
      </c>
      <c r="G12" s="39">
        <f>COUNTIF(Vertices[In-Degree],"&gt;= "&amp;F12)-COUNTIF(Vertices[In-Degree],"&gt;="&amp;F13)</f>
        <v>0</v>
      </c>
      <c r="H12" s="38">
        <f t="shared" si="3"/>
        <v>13.529411764705886</v>
      </c>
      <c r="I12" s="39">
        <f>COUNTIF(Vertices[Out-Degree],"&gt;= "&amp;H12)-COUNTIF(Vertices[Out-Degree],"&gt;="&amp;H13)</f>
        <v>0</v>
      </c>
      <c r="J12" s="38">
        <f t="shared" si="4"/>
        <v>503.2941176470587</v>
      </c>
      <c r="K12" s="39">
        <f>COUNTIF(Vertices[Betweenness Centrality],"&gt;= "&amp;J12)-COUNTIF(Vertices[Betweenness Centrality],"&gt;="&amp;J13)</f>
        <v>0</v>
      </c>
      <c r="L12" s="38">
        <f t="shared" si="5"/>
        <v>0.014150764705882347</v>
      </c>
      <c r="M12" s="39">
        <f>COUNTIF(Vertices[Closeness Centrality],"&gt;= "&amp;L12)-COUNTIF(Vertices[Closeness Centrality],"&gt;="&amp;L13)</f>
        <v>0</v>
      </c>
      <c r="N12" s="38">
        <f t="shared" si="6"/>
        <v>0.03391705882352941</v>
      </c>
      <c r="O12" s="39">
        <f>COUNTIF(Vertices[Eigenvector Centrality],"&gt;= "&amp;N12)-COUNTIF(Vertices[Eigenvector Centrality],"&gt;="&amp;N13)</f>
        <v>3</v>
      </c>
      <c r="P12" s="38">
        <f t="shared" si="7"/>
        <v>2.9957798235294115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171</v>
      </c>
      <c r="B13" s="35">
        <v>0.18604651162790697</v>
      </c>
      <c r="D13" s="33">
        <f t="shared" si="1"/>
        <v>0</v>
      </c>
      <c r="E13" s="3">
        <f>COUNTIF(Vertices[Degree],"&gt;= "&amp;D13)-COUNTIF(Vertices[Degree],"&gt;="&amp;D14)</f>
        <v>0</v>
      </c>
      <c r="F13" s="40">
        <f t="shared" si="2"/>
        <v>4.529411764705882</v>
      </c>
      <c r="G13" s="41">
        <f>COUNTIF(Vertices[In-Degree],"&gt;= "&amp;F13)-COUNTIF(Vertices[In-Degree],"&gt;="&amp;F14)</f>
        <v>0</v>
      </c>
      <c r="H13" s="40">
        <f t="shared" si="3"/>
        <v>14.882352941176475</v>
      </c>
      <c r="I13" s="41">
        <f>COUNTIF(Vertices[Out-Degree],"&gt;= "&amp;H13)-COUNTIF(Vertices[Out-Degree],"&gt;="&amp;H14)</f>
        <v>0</v>
      </c>
      <c r="J13" s="40">
        <f t="shared" si="4"/>
        <v>553.6235294117646</v>
      </c>
      <c r="K13" s="41">
        <f>COUNTIF(Vertices[Betweenness Centrality],"&gt;= "&amp;J13)-COUNTIF(Vertices[Betweenness Centrality],"&gt;="&amp;J14)</f>
        <v>0</v>
      </c>
      <c r="L13" s="40">
        <f t="shared" si="5"/>
        <v>0.014466941176470582</v>
      </c>
      <c r="M13" s="41">
        <f>COUNTIF(Vertices[Closeness Centrality],"&gt;= "&amp;L13)-COUNTIF(Vertices[Closeness Centrality],"&gt;="&amp;L14)</f>
        <v>0</v>
      </c>
      <c r="N13" s="40">
        <f t="shared" si="6"/>
        <v>0.03636326470588235</v>
      </c>
      <c r="O13" s="41">
        <f>COUNTIF(Vertices[Eigenvector Centrality],"&gt;= "&amp;N13)-COUNTIF(Vertices[Eigenvector Centrality],"&gt;="&amp;N14)</f>
        <v>0</v>
      </c>
      <c r="P13" s="40">
        <f t="shared" si="7"/>
        <v>3.2629727058823526</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111"/>
      <c r="B14" s="111"/>
      <c r="D14" s="33">
        <f t="shared" si="1"/>
        <v>0</v>
      </c>
      <c r="E14" s="3">
        <f>COUNTIF(Vertices[Degree],"&gt;= "&amp;D14)-COUNTIF(Vertices[Degree],"&gt;="&amp;D15)</f>
        <v>0</v>
      </c>
      <c r="F14" s="38">
        <f t="shared" si="2"/>
        <v>4.9411764705882355</v>
      </c>
      <c r="G14" s="39">
        <f>COUNTIF(Vertices[In-Degree],"&gt;= "&amp;F14)-COUNTIF(Vertices[In-Degree],"&gt;="&amp;F15)</f>
        <v>2</v>
      </c>
      <c r="H14" s="38">
        <f t="shared" si="3"/>
        <v>16.23529411764706</v>
      </c>
      <c r="I14" s="39">
        <f>COUNTIF(Vertices[Out-Degree],"&gt;= "&amp;H14)-COUNTIF(Vertices[Out-Degree],"&gt;="&amp;H15)</f>
        <v>0</v>
      </c>
      <c r="J14" s="38">
        <f t="shared" si="4"/>
        <v>603.9529411764705</v>
      </c>
      <c r="K14" s="39">
        <f>COUNTIF(Vertices[Betweenness Centrality],"&gt;= "&amp;J14)-COUNTIF(Vertices[Betweenness Centrality],"&gt;="&amp;J15)</f>
        <v>0</v>
      </c>
      <c r="L14" s="38">
        <f t="shared" si="5"/>
        <v>0.014783117647058816</v>
      </c>
      <c r="M14" s="39">
        <f>COUNTIF(Vertices[Closeness Centrality],"&gt;= "&amp;L14)-COUNTIF(Vertices[Closeness Centrality],"&gt;="&amp;L15)</f>
        <v>0</v>
      </c>
      <c r="N14" s="38">
        <f t="shared" si="6"/>
        <v>0.03880947058823529</v>
      </c>
      <c r="O14" s="39">
        <f>COUNTIF(Vertices[Eigenvector Centrality],"&gt;= "&amp;N14)-COUNTIF(Vertices[Eigenvector Centrality],"&gt;="&amp;N15)</f>
        <v>0</v>
      </c>
      <c r="P14" s="38">
        <f t="shared" si="7"/>
        <v>3.5301655882352936</v>
      </c>
      <c r="Q14" s="39">
        <f>COUNTIF(Vertices[PageRank],"&gt;= "&amp;P14)-COUNTIF(Vertices[PageRank],"&gt;="&amp;P15)</f>
        <v>0</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17.58823529411765</v>
      </c>
      <c r="I15" s="41">
        <f>COUNTIF(Vertices[Out-Degree],"&gt;= "&amp;H15)-COUNTIF(Vertices[Out-Degree],"&gt;="&amp;H16)</f>
        <v>0</v>
      </c>
      <c r="J15" s="40">
        <f t="shared" si="4"/>
        <v>654.2823529411764</v>
      </c>
      <c r="K15" s="41">
        <f>COUNTIF(Vertices[Betweenness Centrality],"&gt;= "&amp;J15)-COUNTIF(Vertices[Betweenness Centrality],"&gt;="&amp;J16)</f>
        <v>0</v>
      </c>
      <c r="L15" s="40">
        <f t="shared" si="5"/>
        <v>0.015099294117647051</v>
      </c>
      <c r="M15" s="41">
        <f>COUNTIF(Vertices[Closeness Centrality],"&gt;= "&amp;L15)-COUNTIF(Vertices[Closeness Centrality],"&gt;="&amp;L16)</f>
        <v>0</v>
      </c>
      <c r="N15" s="40">
        <f t="shared" si="6"/>
        <v>0.04125567647058823</v>
      </c>
      <c r="O15" s="41">
        <f>COUNTIF(Vertices[Eigenvector Centrality],"&gt;= "&amp;N15)-COUNTIF(Vertices[Eigenvector Centrality],"&gt;="&amp;N16)</f>
        <v>0</v>
      </c>
      <c r="P15" s="40">
        <f t="shared" si="7"/>
        <v>3.7973584705882346</v>
      </c>
      <c r="Q15" s="41">
        <f>COUNTIF(Vertices[PageRank],"&gt;= "&amp;P15)-COUNTIF(Vertices[PageRank],"&gt;="&amp;P16)</f>
        <v>0</v>
      </c>
      <c r="R15" s="40">
        <f t="shared" si="8"/>
        <v>0.25490196078431365</v>
      </c>
      <c r="S15" s="45">
        <f>COUNTIF(Vertices[Clustering Coefficient],"&gt;= "&amp;R15)-COUNTIF(Vertices[Clustering Coefficient],"&gt;="&amp;R16)</f>
        <v>5</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5.764705882352942</v>
      </c>
      <c r="G16" s="39">
        <f>COUNTIF(Vertices[In-Degree],"&gt;= "&amp;F16)-COUNTIF(Vertices[In-Degree],"&gt;="&amp;F17)</f>
        <v>2</v>
      </c>
      <c r="H16" s="38">
        <f t="shared" si="3"/>
        <v>18.941176470588236</v>
      </c>
      <c r="I16" s="39">
        <f>COUNTIF(Vertices[Out-Degree],"&gt;= "&amp;H16)-COUNTIF(Vertices[Out-Degree],"&gt;="&amp;H17)</f>
        <v>0</v>
      </c>
      <c r="J16" s="38">
        <f t="shared" si="4"/>
        <v>704.6117647058824</v>
      </c>
      <c r="K16" s="39">
        <f>COUNTIF(Vertices[Betweenness Centrality],"&gt;= "&amp;J16)-COUNTIF(Vertices[Betweenness Centrality],"&gt;="&amp;J17)</f>
        <v>0</v>
      </c>
      <c r="L16" s="38">
        <f t="shared" si="5"/>
        <v>0.015415470588235286</v>
      </c>
      <c r="M16" s="39">
        <f>COUNTIF(Vertices[Closeness Centrality],"&gt;= "&amp;L16)-COUNTIF(Vertices[Closeness Centrality],"&gt;="&amp;L17)</f>
        <v>0</v>
      </c>
      <c r="N16" s="38">
        <f t="shared" si="6"/>
        <v>0.043701882352941174</v>
      </c>
      <c r="O16" s="39">
        <f>COUNTIF(Vertices[Eigenvector Centrality],"&gt;= "&amp;N16)-COUNTIF(Vertices[Eigenvector Centrality],"&gt;="&amp;N17)</f>
        <v>2</v>
      </c>
      <c r="P16" s="38">
        <f t="shared" si="7"/>
        <v>4.064551352941176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154</v>
      </c>
      <c r="B17" s="35">
        <v>47</v>
      </c>
      <c r="D17" s="33">
        <f t="shared" si="1"/>
        <v>0</v>
      </c>
      <c r="E17" s="3">
        <f>COUNTIF(Vertices[Degree],"&gt;= "&amp;D17)-COUNTIF(Vertices[Degree],"&gt;="&amp;D18)</f>
        <v>0</v>
      </c>
      <c r="F17" s="40">
        <f t="shared" si="2"/>
        <v>6.176470588235295</v>
      </c>
      <c r="G17" s="41">
        <f>COUNTIF(Vertices[In-Degree],"&gt;= "&amp;F17)-COUNTIF(Vertices[In-Degree],"&gt;="&amp;F18)</f>
        <v>0</v>
      </c>
      <c r="H17" s="40">
        <f t="shared" si="3"/>
        <v>20.294117647058822</v>
      </c>
      <c r="I17" s="41">
        <f>COUNTIF(Vertices[Out-Degree],"&gt;= "&amp;H17)-COUNTIF(Vertices[Out-Degree],"&gt;="&amp;H18)</f>
        <v>0</v>
      </c>
      <c r="J17" s="40">
        <f t="shared" si="4"/>
        <v>754.9411764705883</v>
      </c>
      <c r="K17" s="41">
        <f>COUNTIF(Vertices[Betweenness Centrality],"&gt;= "&amp;J17)-COUNTIF(Vertices[Betweenness Centrality],"&gt;="&amp;J18)</f>
        <v>0</v>
      </c>
      <c r="L17" s="40">
        <f t="shared" si="5"/>
        <v>0.01573164705882352</v>
      </c>
      <c r="M17" s="41">
        <f>COUNTIF(Vertices[Closeness Centrality],"&gt;= "&amp;L17)-COUNTIF(Vertices[Closeness Centrality],"&gt;="&amp;L18)</f>
        <v>0</v>
      </c>
      <c r="N17" s="40">
        <f t="shared" si="6"/>
        <v>0.046148088235294114</v>
      </c>
      <c r="O17" s="41">
        <f>COUNTIF(Vertices[Eigenvector Centrality],"&gt;= "&amp;N17)-COUNTIF(Vertices[Eigenvector Centrality],"&gt;="&amp;N18)</f>
        <v>0</v>
      </c>
      <c r="P17" s="40">
        <f t="shared" si="7"/>
        <v>4.331744235294117</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155</v>
      </c>
      <c r="B18" s="35">
        <v>129</v>
      </c>
      <c r="D18" s="33">
        <f t="shared" si="1"/>
        <v>0</v>
      </c>
      <c r="E18" s="3">
        <f>COUNTIF(Vertices[Degree],"&gt;= "&amp;D18)-COUNTIF(Vertices[Degree],"&gt;="&amp;D19)</f>
        <v>0</v>
      </c>
      <c r="F18" s="38">
        <f t="shared" si="2"/>
        <v>6.5882352941176485</v>
      </c>
      <c r="G18" s="39">
        <f>COUNTIF(Vertices[In-Degree],"&gt;= "&amp;F18)-COUNTIF(Vertices[In-Degree],"&gt;="&amp;F19)</f>
        <v>0</v>
      </c>
      <c r="H18" s="38">
        <f t="shared" si="3"/>
        <v>21.64705882352941</v>
      </c>
      <c r="I18" s="39">
        <f>COUNTIF(Vertices[Out-Degree],"&gt;= "&amp;H18)-COUNTIF(Vertices[Out-Degree],"&gt;="&amp;H19)</f>
        <v>0</v>
      </c>
      <c r="J18" s="38">
        <f t="shared" si="4"/>
        <v>805.2705882352942</v>
      </c>
      <c r="K18" s="39">
        <f>COUNTIF(Vertices[Betweenness Centrality],"&gt;= "&amp;J18)-COUNTIF(Vertices[Betweenness Centrality],"&gt;="&amp;J19)</f>
        <v>0</v>
      </c>
      <c r="L18" s="38">
        <f t="shared" si="5"/>
        <v>0.016047823529411757</v>
      </c>
      <c r="M18" s="39">
        <f>COUNTIF(Vertices[Closeness Centrality],"&gt;= "&amp;L18)-COUNTIF(Vertices[Closeness Centrality],"&gt;="&amp;L19)</f>
        <v>0</v>
      </c>
      <c r="N18" s="38">
        <f t="shared" si="6"/>
        <v>0.048594294117647055</v>
      </c>
      <c r="O18" s="39">
        <f>COUNTIF(Vertices[Eigenvector Centrality],"&gt;= "&amp;N18)-COUNTIF(Vertices[Eigenvector Centrality],"&gt;="&amp;N19)</f>
        <v>1</v>
      </c>
      <c r="P18" s="38">
        <f t="shared" si="7"/>
        <v>4.598937117647059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1"/>
      <c r="B19" s="111"/>
      <c r="D19" s="33">
        <f t="shared" si="1"/>
        <v>0</v>
      </c>
      <c r="E19" s="3">
        <f>COUNTIF(Vertices[Degree],"&gt;= "&amp;D19)-COUNTIF(Vertices[Degree],"&gt;="&amp;D20)</f>
        <v>0</v>
      </c>
      <c r="F19" s="40">
        <f t="shared" si="2"/>
        <v>7.000000000000002</v>
      </c>
      <c r="G19" s="41">
        <f>COUNTIF(Vertices[In-Degree],"&gt;= "&amp;F19)-COUNTIF(Vertices[In-Degree],"&gt;="&amp;F20)</f>
        <v>0</v>
      </c>
      <c r="H19" s="40">
        <f t="shared" si="3"/>
        <v>22.999999999999996</v>
      </c>
      <c r="I19" s="41">
        <f>COUNTIF(Vertices[Out-Degree],"&gt;= "&amp;H19)-COUNTIF(Vertices[Out-Degree],"&gt;="&amp;H20)</f>
        <v>0</v>
      </c>
      <c r="J19" s="40">
        <f t="shared" si="4"/>
        <v>855.6000000000001</v>
      </c>
      <c r="K19" s="41">
        <f>COUNTIF(Vertices[Betweenness Centrality],"&gt;= "&amp;J19)-COUNTIF(Vertices[Betweenness Centrality],"&gt;="&amp;J20)</f>
        <v>0</v>
      </c>
      <c r="L19" s="40">
        <f t="shared" si="5"/>
        <v>0.016363999999999993</v>
      </c>
      <c r="M19" s="41">
        <f>COUNTIF(Vertices[Closeness Centrality],"&gt;= "&amp;L19)-COUNTIF(Vertices[Closeness Centrality],"&gt;="&amp;L20)</f>
        <v>0</v>
      </c>
      <c r="N19" s="40">
        <f t="shared" si="6"/>
        <v>0.051040499999999996</v>
      </c>
      <c r="O19" s="41">
        <f>COUNTIF(Vertices[Eigenvector Centrality],"&gt;= "&amp;N19)-COUNTIF(Vertices[Eigenvector Centrality],"&gt;="&amp;N20)</f>
        <v>1</v>
      </c>
      <c r="P19" s="40">
        <f t="shared" si="7"/>
        <v>4.86613</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7.411764705882355</v>
      </c>
      <c r="G20" s="39">
        <f>COUNTIF(Vertices[In-Degree],"&gt;= "&amp;F20)-COUNTIF(Vertices[In-Degree],"&gt;="&amp;F21)</f>
        <v>0</v>
      </c>
      <c r="H20" s="38">
        <f t="shared" si="3"/>
        <v>24.352941176470583</v>
      </c>
      <c r="I20" s="39">
        <f>COUNTIF(Vertices[Out-Degree],"&gt;= "&amp;H20)-COUNTIF(Vertices[Out-Degree],"&gt;="&amp;H21)</f>
        <v>0</v>
      </c>
      <c r="J20" s="38">
        <f t="shared" si="4"/>
        <v>905.9294117647061</v>
      </c>
      <c r="K20" s="39">
        <f>COUNTIF(Vertices[Betweenness Centrality],"&gt;= "&amp;J20)-COUNTIF(Vertices[Betweenness Centrality],"&gt;="&amp;J21)</f>
        <v>0</v>
      </c>
      <c r="L20" s="38">
        <f t="shared" si="5"/>
        <v>0.01668017647058823</v>
      </c>
      <c r="M20" s="39">
        <f>COUNTIF(Vertices[Closeness Centrality],"&gt;= "&amp;L20)-COUNTIF(Vertices[Closeness Centrality],"&gt;="&amp;L21)</f>
        <v>0</v>
      </c>
      <c r="N20" s="38">
        <f t="shared" si="6"/>
        <v>0.053486705882352936</v>
      </c>
      <c r="O20" s="39">
        <f>COUNTIF(Vertices[Eigenvector Centrality],"&gt;= "&amp;N20)-COUNTIF(Vertices[Eigenvector Centrality],"&gt;="&amp;N21)</f>
        <v>0</v>
      </c>
      <c r="P20" s="38">
        <f t="shared" si="7"/>
        <v>5.1333228823529415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157</v>
      </c>
      <c r="B21" s="35">
        <v>1.851517</v>
      </c>
      <c r="D21" s="33">
        <f t="shared" si="1"/>
        <v>0</v>
      </c>
      <c r="E21" s="3">
        <f>COUNTIF(Vertices[Degree],"&gt;= "&amp;D21)-COUNTIF(Vertices[Degree],"&gt;="&amp;D22)</f>
        <v>0</v>
      </c>
      <c r="F21" s="40">
        <f t="shared" si="2"/>
        <v>7.823529411764708</v>
      </c>
      <c r="G21" s="41">
        <f>COUNTIF(Vertices[In-Degree],"&gt;= "&amp;F21)-COUNTIF(Vertices[In-Degree],"&gt;="&amp;F22)</f>
        <v>1</v>
      </c>
      <c r="H21" s="40">
        <f t="shared" si="3"/>
        <v>25.70588235294117</v>
      </c>
      <c r="I21" s="41">
        <f>COUNTIF(Vertices[Out-Degree],"&gt;= "&amp;H21)-COUNTIF(Vertices[Out-Degree],"&gt;="&amp;H22)</f>
        <v>0</v>
      </c>
      <c r="J21" s="40">
        <f t="shared" si="4"/>
        <v>956.258823529412</v>
      </c>
      <c r="K21" s="41">
        <f>COUNTIF(Vertices[Betweenness Centrality],"&gt;= "&amp;J21)-COUNTIF(Vertices[Betweenness Centrality],"&gt;="&amp;J22)</f>
        <v>0</v>
      </c>
      <c r="L21" s="40">
        <f t="shared" si="5"/>
        <v>0.016996352941176466</v>
      </c>
      <c r="M21" s="41">
        <f>COUNTIF(Vertices[Closeness Centrality],"&gt;= "&amp;L21)-COUNTIF(Vertices[Closeness Centrality],"&gt;="&amp;L22)</f>
        <v>0</v>
      </c>
      <c r="N21" s="40">
        <f t="shared" si="6"/>
        <v>0.05593291176470588</v>
      </c>
      <c r="O21" s="41">
        <f>COUNTIF(Vertices[Eigenvector Centrality],"&gt;= "&amp;N21)-COUNTIF(Vertices[Eigenvector Centrality],"&gt;="&amp;N22)</f>
        <v>0</v>
      </c>
      <c r="P21" s="40">
        <f t="shared" si="7"/>
        <v>5.400515764705883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1"/>
      <c r="B22" s="111"/>
      <c r="D22" s="33">
        <f t="shared" si="1"/>
        <v>0</v>
      </c>
      <c r="E22" s="3">
        <f>COUNTIF(Vertices[Degree],"&gt;= "&amp;D22)-COUNTIF(Vertices[Degree],"&gt;="&amp;D23)</f>
        <v>0</v>
      </c>
      <c r="F22" s="38">
        <f t="shared" si="2"/>
        <v>8.235294117647062</v>
      </c>
      <c r="G22" s="39">
        <f>COUNTIF(Vertices[In-Degree],"&gt;= "&amp;F22)-COUNTIF(Vertices[In-Degree],"&gt;="&amp;F23)</f>
        <v>0</v>
      </c>
      <c r="H22" s="38">
        <f t="shared" si="3"/>
        <v>27.058823529411757</v>
      </c>
      <c r="I22" s="39">
        <f>COUNTIF(Vertices[Out-Degree],"&gt;= "&amp;H22)-COUNTIF(Vertices[Out-Degree],"&gt;="&amp;H23)</f>
        <v>0</v>
      </c>
      <c r="J22" s="38">
        <f t="shared" si="4"/>
        <v>1006.5882352941179</v>
      </c>
      <c r="K22" s="39">
        <f>COUNTIF(Vertices[Betweenness Centrality],"&gt;= "&amp;J22)-COUNTIF(Vertices[Betweenness Centrality],"&gt;="&amp;J23)</f>
        <v>0</v>
      </c>
      <c r="L22" s="38">
        <f t="shared" si="5"/>
        <v>0.017312529411764702</v>
      </c>
      <c r="M22" s="39">
        <f>COUNTIF(Vertices[Closeness Centrality],"&gt;= "&amp;L22)-COUNTIF(Vertices[Closeness Centrality],"&gt;="&amp;L23)</f>
        <v>0</v>
      </c>
      <c r="N22" s="38">
        <f t="shared" si="6"/>
        <v>0.05837911764705882</v>
      </c>
      <c r="O22" s="39">
        <f>COUNTIF(Vertices[Eigenvector Centrality],"&gt;= "&amp;N22)-COUNTIF(Vertices[Eigenvector Centrality],"&gt;="&amp;N23)</f>
        <v>0</v>
      </c>
      <c r="P22" s="38">
        <f t="shared" si="7"/>
        <v>5.6677086470588245</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158</v>
      </c>
      <c r="B23" s="35">
        <v>0.059666975023126734</v>
      </c>
      <c r="D23" s="33">
        <f t="shared" si="1"/>
        <v>0</v>
      </c>
      <c r="E23" s="3">
        <f>COUNTIF(Vertices[Degree],"&gt;= "&amp;D23)-COUNTIF(Vertices[Degree],"&gt;="&amp;D24)</f>
        <v>0</v>
      </c>
      <c r="F23" s="40">
        <f t="shared" si="2"/>
        <v>8.647058823529415</v>
      </c>
      <c r="G23" s="41">
        <f>COUNTIF(Vertices[In-Degree],"&gt;= "&amp;F23)-COUNTIF(Vertices[In-Degree],"&gt;="&amp;F24)</f>
        <v>1</v>
      </c>
      <c r="H23" s="40">
        <f t="shared" si="3"/>
        <v>28.411764705882344</v>
      </c>
      <c r="I23" s="41">
        <f>COUNTIF(Vertices[Out-Degree],"&gt;= "&amp;H23)-COUNTIF(Vertices[Out-Degree],"&gt;="&amp;H24)</f>
        <v>0</v>
      </c>
      <c r="J23" s="40">
        <f t="shared" si="4"/>
        <v>1056.9176470588238</v>
      </c>
      <c r="K23" s="41">
        <f>COUNTIF(Vertices[Betweenness Centrality],"&gt;= "&amp;J23)-COUNTIF(Vertices[Betweenness Centrality],"&gt;="&amp;J24)</f>
        <v>0</v>
      </c>
      <c r="L23" s="40">
        <f t="shared" si="5"/>
        <v>0.01762870588235294</v>
      </c>
      <c r="M23" s="41">
        <f>COUNTIF(Vertices[Closeness Centrality],"&gt;= "&amp;L23)-COUNTIF(Vertices[Closeness Centrality],"&gt;="&amp;L24)</f>
        <v>0</v>
      </c>
      <c r="N23" s="40">
        <f t="shared" si="6"/>
        <v>0.06082532352941176</v>
      </c>
      <c r="O23" s="41">
        <f>COUNTIF(Vertices[Eigenvector Centrality],"&gt;= "&amp;N23)-COUNTIF(Vertices[Eigenvector Centrality],"&gt;="&amp;N24)</f>
        <v>0</v>
      </c>
      <c r="P23" s="40">
        <f t="shared" si="7"/>
        <v>5.934901529411766</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1373</v>
      </c>
      <c r="B24" s="35">
        <v>0.287182</v>
      </c>
      <c r="D24" s="33">
        <f t="shared" si="1"/>
        <v>0</v>
      </c>
      <c r="E24" s="3">
        <f>COUNTIF(Vertices[Degree],"&gt;= "&amp;D24)-COUNTIF(Vertices[Degree],"&gt;="&amp;D25)</f>
        <v>0</v>
      </c>
      <c r="F24" s="38">
        <f t="shared" si="2"/>
        <v>9.058823529411768</v>
      </c>
      <c r="G24" s="39">
        <f>COUNTIF(Vertices[In-Degree],"&gt;= "&amp;F24)-COUNTIF(Vertices[In-Degree],"&gt;="&amp;F25)</f>
        <v>0</v>
      </c>
      <c r="H24" s="38">
        <f t="shared" si="3"/>
        <v>29.76470588235293</v>
      </c>
      <c r="I24" s="39">
        <f>COUNTIF(Vertices[Out-Degree],"&gt;= "&amp;H24)-COUNTIF(Vertices[Out-Degree],"&gt;="&amp;H25)</f>
        <v>0</v>
      </c>
      <c r="J24" s="38">
        <f t="shared" si="4"/>
        <v>1107.2470588235296</v>
      </c>
      <c r="K24" s="39">
        <f>COUNTIF(Vertices[Betweenness Centrality],"&gt;= "&amp;J24)-COUNTIF(Vertices[Betweenness Centrality],"&gt;="&amp;J25)</f>
        <v>0</v>
      </c>
      <c r="L24" s="38">
        <f t="shared" si="5"/>
        <v>0.017944882352941175</v>
      </c>
      <c r="M24" s="39">
        <f>COUNTIF(Vertices[Closeness Centrality],"&gt;= "&amp;L24)-COUNTIF(Vertices[Closeness Centrality],"&gt;="&amp;L25)</f>
        <v>0</v>
      </c>
      <c r="N24" s="38">
        <f t="shared" si="6"/>
        <v>0.0632715294117647</v>
      </c>
      <c r="O24" s="39">
        <f>COUNTIF(Vertices[Eigenvector Centrality],"&gt;= "&amp;N24)-COUNTIF(Vertices[Eigenvector Centrality],"&gt;="&amp;N25)</f>
        <v>0</v>
      </c>
      <c r="P24" s="38">
        <f t="shared" si="7"/>
        <v>6.202094411764707</v>
      </c>
      <c r="Q24" s="39">
        <f>COUNTIF(Vertices[PageRank],"&gt;= "&amp;P24)-COUNTIF(Vertices[PageRank],"&gt;="&amp;P25)</f>
        <v>0</v>
      </c>
      <c r="R24" s="38">
        <f t="shared" si="8"/>
        <v>0.43137254901960764</v>
      </c>
      <c r="S24" s="44">
        <f>COUNTIF(Vertices[Clustering Coefficient],"&gt;= "&amp;R24)-COUNTIF(Vertices[Clustering Coefficient],"&gt;="&amp;R25)</f>
        <v>1</v>
      </c>
      <c r="T24" s="38" t="e">
        <f ca="1" t="shared" si="9"/>
        <v>#REF!</v>
      </c>
      <c r="U24" s="39" t="e">
        <f ca="1" t="shared" si="0"/>
        <v>#REF!</v>
      </c>
    </row>
    <row r="25" spans="1:21" ht="15">
      <c r="A25" s="111"/>
      <c r="B25" s="111"/>
      <c r="D25" s="33">
        <f t="shared" si="1"/>
        <v>0</v>
      </c>
      <c r="E25" s="3">
        <f>COUNTIF(Vertices[Degree],"&gt;= "&amp;D25)-COUNTIF(Vertices[Degree],"&gt;="&amp;D26)</f>
        <v>0</v>
      </c>
      <c r="F25" s="40">
        <f t="shared" si="2"/>
        <v>9.470588235294121</v>
      </c>
      <c r="G25" s="41">
        <f>COUNTIF(Vertices[In-Degree],"&gt;= "&amp;F25)-COUNTIF(Vertices[In-Degree],"&gt;="&amp;F26)</f>
        <v>0</v>
      </c>
      <c r="H25" s="40">
        <f t="shared" si="3"/>
        <v>31.11764705882352</v>
      </c>
      <c r="I25" s="41">
        <f>COUNTIF(Vertices[Out-Degree],"&gt;= "&amp;H25)-COUNTIF(Vertices[Out-Degree],"&gt;="&amp;H26)</f>
        <v>0</v>
      </c>
      <c r="J25" s="40">
        <f t="shared" si="4"/>
        <v>1157.5764705882355</v>
      </c>
      <c r="K25" s="41">
        <f>COUNTIF(Vertices[Betweenness Centrality],"&gt;= "&amp;J25)-COUNTIF(Vertices[Betweenness Centrality],"&gt;="&amp;J26)</f>
        <v>0</v>
      </c>
      <c r="L25" s="40">
        <f t="shared" si="5"/>
        <v>0.01826105882352941</v>
      </c>
      <c r="M25" s="41">
        <f>COUNTIF(Vertices[Closeness Centrality],"&gt;= "&amp;L25)-COUNTIF(Vertices[Closeness Centrality],"&gt;="&amp;L26)</f>
        <v>0</v>
      </c>
      <c r="N25" s="40">
        <f t="shared" si="6"/>
        <v>0.06571773529411765</v>
      </c>
      <c r="O25" s="41">
        <f>COUNTIF(Vertices[Eigenvector Centrality],"&gt;= "&amp;N25)-COUNTIF(Vertices[Eigenvector Centrality],"&gt;="&amp;N26)</f>
        <v>0</v>
      </c>
      <c r="P25" s="40">
        <f t="shared" si="7"/>
        <v>6.469287294117649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1374</v>
      </c>
      <c r="B26" s="35" t="s">
        <v>1389</v>
      </c>
      <c r="D26" s="33">
        <f t="shared" si="1"/>
        <v>0</v>
      </c>
      <c r="E26" s="3">
        <f>COUNTIF(Vertices[Degree],"&gt;= "&amp;D26)-COUNTIF(Vertices[Degree],"&gt;="&amp;D27)</f>
        <v>0</v>
      </c>
      <c r="F26" s="38">
        <f t="shared" si="2"/>
        <v>9.882352941176475</v>
      </c>
      <c r="G26" s="39">
        <f>COUNTIF(Vertices[In-Degree],"&gt;= "&amp;F26)-COUNTIF(Vertices[In-Degree],"&gt;="&amp;F27)</f>
        <v>1</v>
      </c>
      <c r="H26" s="38">
        <f t="shared" si="3"/>
        <v>32.47058823529411</v>
      </c>
      <c r="I26" s="39">
        <f>COUNTIF(Vertices[Out-Degree],"&gt;= "&amp;H26)-COUNTIF(Vertices[Out-Degree],"&gt;="&amp;H27)</f>
        <v>0</v>
      </c>
      <c r="J26" s="38">
        <f t="shared" si="4"/>
        <v>1207.9058823529413</v>
      </c>
      <c r="K26" s="39">
        <f>COUNTIF(Vertices[Betweenness Centrality],"&gt;= "&amp;J26)-COUNTIF(Vertices[Betweenness Centrality],"&gt;="&amp;J27)</f>
        <v>0</v>
      </c>
      <c r="L26" s="38">
        <f t="shared" si="5"/>
        <v>0.018577235294117648</v>
      </c>
      <c r="M26" s="39">
        <f>COUNTIF(Vertices[Closeness Centrality],"&gt;= "&amp;L26)-COUNTIF(Vertices[Closeness Centrality],"&gt;="&amp;L27)</f>
        <v>0</v>
      </c>
      <c r="N26" s="38">
        <f t="shared" si="6"/>
        <v>0.0681639411764706</v>
      </c>
      <c r="O26" s="39">
        <f>COUNTIF(Vertices[Eigenvector Centrality],"&gt;= "&amp;N26)-COUNTIF(Vertices[Eigenvector Centrality],"&gt;="&amp;N27)</f>
        <v>0</v>
      </c>
      <c r="P26" s="38">
        <f t="shared" si="7"/>
        <v>6.73648017647059</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1"/>
      <c r="B27" s="111"/>
      <c r="D27" s="33">
        <f t="shared" si="1"/>
        <v>0</v>
      </c>
      <c r="E27" s="3">
        <f>COUNTIF(Vertices[Degree],"&gt;= "&amp;D27)-COUNTIF(Vertices[Degree],"&gt;="&amp;D28)</f>
        <v>0</v>
      </c>
      <c r="F27" s="40">
        <f t="shared" si="2"/>
        <v>10.294117647058828</v>
      </c>
      <c r="G27" s="41">
        <f>COUNTIF(Vertices[In-Degree],"&gt;= "&amp;F27)-COUNTIF(Vertices[In-Degree],"&gt;="&amp;F28)</f>
        <v>0</v>
      </c>
      <c r="H27" s="40">
        <f t="shared" si="3"/>
        <v>33.823529411764696</v>
      </c>
      <c r="I27" s="41">
        <f>COUNTIF(Vertices[Out-Degree],"&gt;= "&amp;H27)-COUNTIF(Vertices[Out-Degree],"&gt;="&amp;H28)</f>
        <v>0</v>
      </c>
      <c r="J27" s="40">
        <f t="shared" si="4"/>
        <v>1258.235294117647</v>
      </c>
      <c r="K27" s="41">
        <f>COUNTIF(Vertices[Betweenness Centrality],"&gt;= "&amp;J27)-COUNTIF(Vertices[Betweenness Centrality],"&gt;="&amp;J28)</f>
        <v>0</v>
      </c>
      <c r="L27" s="40">
        <f t="shared" si="5"/>
        <v>0.018893411764705884</v>
      </c>
      <c r="M27" s="41">
        <f>COUNTIF(Vertices[Closeness Centrality],"&gt;= "&amp;L27)-COUNTIF(Vertices[Closeness Centrality],"&gt;="&amp;L28)</f>
        <v>0</v>
      </c>
      <c r="N27" s="40">
        <f t="shared" si="6"/>
        <v>0.07061014705882354</v>
      </c>
      <c r="O27" s="41">
        <f>COUNTIF(Vertices[Eigenvector Centrality],"&gt;= "&amp;N27)-COUNTIF(Vertices[Eigenvector Centrality],"&gt;="&amp;N28)</f>
        <v>0</v>
      </c>
      <c r="P27" s="40">
        <f t="shared" si="7"/>
        <v>7.003673058823532</v>
      </c>
      <c r="Q27" s="41">
        <f>COUNTIF(Vertices[PageRank],"&gt;= "&amp;P27)-COUNTIF(Vertices[PageRank],"&gt;="&amp;P28)</f>
        <v>0</v>
      </c>
      <c r="R27" s="40">
        <f t="shared" si="8"/>
        <v>0.4901960784313723</v>
      </c>
      <c r="S27" s="45">
        <f>COUNTIF(Vertices[Clustering Coefficient],"&gt;= "&amp;R27)-COUNTIF(Vertices[Clustering Coefficient],"&gt;="&amp;R28)</f>
        <v>13</v>
      </c>
      <c r="T27" s="40" t="e">
        <f ca="1" t="shared" si="9"/>
        <v>#REF!</v>
      </c>
      <c r="U27" s="41" t="e">
        <f ca="1" t="shared" si="10"/>
        <v>#REF!</v>
      </c>
    </row>
    <row r="28" spans="1:21" ht="15">
      <c r="A28" s="35" t="s">
        <v>1375</v>
      </c>
      <c r="B28" s="35" t="s">
        <v>1476</v>
      </c>
      <c r="D28" s="33">
        <f t="shared" si="1"/>
        <v>0</v>
      </c>
      <c r="E28" s="3">
        <f>COUNTIF(Vertices[Degree],"&gt;= "&amp;D28)-COUNTIF(Vertices[Degree],"&gt;="&amp;D29)</f>
        <v>0</v>
      </c>
      <c r="F28" s="38">
        <f t="shared" si="2"/>
        <v>10.705882352941181</v>
      </c>
      <c r="G28" s="39">
        <f>COUNTIF(Vertices[In-Degree],"&gt;= "&amp;F28)-COUNTIF(Vertices[In-Degree],"&gt;="&amp;F29)</f>
        <v>0</v>
      </c>
      <c r="H28" s="38">
        <f t="shared" si="3"/>
        <v>35.17647058823528</v>
      </c>
      <c r="I28" s="39">
        <f>COUNTIF(Vertices[Out-Degree],"&gt;= "&amp;H28)-COUNTIF(Vertices[Out-Degree],"&gt;="&amp;H29)</f>
        <v>0</v>
      </c>
      <c r="J28" s="38">
        <f t="shared" si="4"/>
        <v>1308.5647058823529</v>
      </c>
      <c r="K28" s="39">
        <f>COUNTIF(Vertices[Betweenness Centrality],"&gt;= "&amp;J28)-COUNTIF(Vertices[Betweenness Centrality],"&gt;="&amp;J29)</f>
        <v>0</v>
      </c>
      <c r="L28" s="38">
        <f t="shared" si="5"/>
        <v>0.01920958823529412</v>
      </c>
      <c r="M28" s="39">
        <f>COUNTIF(Vertices[Closeness Centrality],"&gt;= "&amp;L28)-COUNTIF(Vertices[Closeness Centrality],"&gt;="&amp;L29)</f>
        <v>0</v>
      </c>
      <c r="N28" s="38">
        <f t="shared" si="6"/>
        <v>0.07305635294117649</v>
      </c>
      <c r="O28" s="39">
        <f>COUNTIF(Vertices[Eigenvector Centrality],"&gt;= "&amp;N28)-COUNTIF(Vertices[Eigenvector Centrality],"&gt;="&amp;N29)</f>
        <v>0</v>
      </c>
      <c r="P28" s="38">
        <f t="shared" si="7"/>
        <v>7.270865941176473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1376</v>
      </c>
      <c r="B29" s="35" t="s">
        <v>1477</v>
      </c>
      <c r="D29" s="33">
        <f t="shared" si="1"/>
        <v>0</v>
      </c>
      <c r="E29" s="3">
        <f>COUNTIF(Vertices[Degree],"&gt;= "&amp;D29)-COUNTIF(Vertices[Degree],"&gt;="&amp;D30)</f>
        <v>0</v>
      </c>
      <c r="F29" s="40">
        <f t="shared" si="2"/>
        <v>11.117647058823534</v>
      </c>
      <c r="G29" s="41">
        <f>COUNTIF(Vertices[In-Degree],"&gt;= "&amp;F29)-COUNTIF(Vertices[In-Degree],"&gt;="&amp;F30)</f>
        <v>0</v>
      </c>
      <c r="H29" s="40">
        <f t="shared" si="3"/>
        <v>36.52941176470587</v>
      </c>
      <c r="I29" s="41">
        <f>COUNTIF(Vertices[Out-Degree],"&gt;= "&amp;H29)-COUNTIF(Vertices[Out-Degree],"&gt;="&amp;H30)</f>
        <v>0</v>
      </c>
      <c r="J29" s="40">
        <f t="shared" si="4"/>
        <v>1358.8941176470587</v>
      </c>
      <c r="K29" s="41">
        <f>COUNTIF(Vertices[Betweenness Centrality],"&gt;= "&amp;J29)-COUNTIF(Vertices[Betweenness Centrality],"&gt;="&amp;J30)</f>
        <v>0</v>
      </c>
      <c r="L29" s="40">
        <f t="shared" si="5"/>
        <v>0.019525764705882357</v>
      </c>
      <c r="M29" s="41">
        <f>COUNTIF(Vertices[Closeness Centrality],"&gt;= "&amp;L29)-COUNTIF(Vertices[Closeness Centrality],"&gt;="&amp;L30)</f>
        <v>0</v>
      </c>
      <c r="N29" s="40">
        <f t="shared" si="6"/>
        <v>0.07550255882352944</v>
      </c>
      <c r="O29" s="41">
        <f>COUNTIF(Vertices[Eigenvector Centrality],"&gt;= "&amp;N29)-COUNTIF(Vertices[Eigenvector Centrality],"&gt;="&amp;N30)</f>
        <v>0</v>
      </c>
      <c r="P29" s="40">
        <f t="shared" si="7"/>
        <v>7.538058823529415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1"/>
      <c r="B30" s="111"/>
      <c r="D30" s="33">
        <f t="shared" si="1"/>
        <v>0</v>
      </c>
      <c r="E30" s="3">
        <f>COUNTIF(Vertices[Degree],"&gt;= "&amp;D30)-COUNTIF(Vertices[Degree],"&gt;="&amp;D31)</f>
        <v>0</v>
      </c>
      <c r="F30" s="38">
        <f t="shared" si="2"/>
        <v>11.529411764705888</v>
      </c>
      <c r="G30" s="39">
        <f>COUNTIF(Vertices[In-Degree],"&gt;= "&amp;F30)-COUNTIF(Vertices[In-Degree],"&gt;="&amp;F31)</f>
        <v>0</v>
      </c>
      <c r="H30" s="38">
        <f t="shared" si="3"/>
        <v>37.88235294117646</v>
      </c>
      <c r="I30" s="39">
        <f>COUNTIF(Vertices[Out-Degree],"&gt;= "&amp;H30)-COUNTIF(Vertices[Out-Degree],"&gt;="&amp;H31)</f>
        <v>0</v>
      </c>
      <c r="J30" s="38">
        <f t="shared" si="4"/>
        <v>1409.2235294117645</v>
      </c>
      <c r="K30" s="39">
        <f>COUNTIF(Vertices[Betweenness Centrality],"&gt;= "&amp;J30)-COUNTIF(Vertices[Betweenness Centrality],"&gt;="&amp;J31)</f>
        <v>0</v>
      </c>
      <c r="L30" s="38">
        <f t="shared" si="5"/>
        <v>0.019841941176470593</v>
      </c>
      <c r="M30" s="39">
        <f>COUNTIF(Vertices[Closeness Centrality],"&gt;= "&amp;L30)-COUNTIF(Vertices[Closeness Centrality],"&gt;="&amp;L31)</f>
        <v>0</v>
      </c>
      <c r="N30" s="38">
        <f t="shared" si="6"/>
        <v>0.07794876470588238</v>
      </c>
      <c r="O30" s="39">
        <f>COUNTIF(Vertices[Eigenvector Centrality],"&gt;= "&amp;N30)-COUNTIF(Vertices[Eigenvector Centrality],"&gt;="&amp;N31)</f>
        <v>0</v>
      </c>
      <c r="P30" s="38">
        <f t="shared" si="7"/>
        <v>7.805251705882356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1377</v>
      </c>
      <c r="B31" s="35" t="s">
        <v>1472</v>
      </c>
      <c r="D31" s="33">
        <f t="shared" si="1"/>
        <v>0</v>
      </c>
      <c r="E31" s="3">
        <f>COUNTIF(Vertices[Degree],"&gt;= "&amp;D31)-COUNTIF(Vertices[Degree],"&gt;="&amp;D32)</f>
        <v>0</v>
      </c>
      <c r="F31" s="40">
        <f t="shared" si="2"/>
        <v>11.94117647058824</v>
      </c>
      <c r="G31" s="41">
        <f>COUNTIF(Vertices[In-Degree],"&gt;= "&amp;F31)-COUNTIF(Vertices[In-Degree],"&gt;="&amp;F32)</f>
        <v>0</v>
      </c>
      <c r="H31" s="40">
        <f t="shared" si="3"/>
        <v>39.235294117647044</v>
      </c>
      <c r="I31" s="41">
        <f>COUNTIF(Vertices[Out-Degree],"&gt;= "&amp;H31)-COUNTIF(Vertices[Out-Degree],"&gt;="&amp;H32)</f>
        <v>0</v>
      </c>
      <c r="J31" s="40">
        <f t="shared" si="4"/>
        <v>1459.5529411764703</v>
      </c>
      <c r="K31" s="41">
        <f>COUNTIF(Vertices[Betweenness Centrality],"&gt;= "&amp;J31)-COUNTIF(Vertices[Betweenness Centrality],"&gt;="&amp;J32)</f>
        <v>0</v>
      </c>
      <c r="L31" s="40">
        <f t="shared" si="5"/>
        <v>0.02015811764705883</v>
      </c>
      <c r="M31" s="41">
        <f>COUNTIF(Vertices[Closeness Centrality],"&gt;= "&amp;L31)-COUNTIF(Vertices[Closeness Centrality],"&gt;="&amp;L32)</f>
        <v>0</v>
      </c>
      <c r="N31" s="40">
        <f t="shared" si="6"/>
        <v>0.08039497058823533</v>
      </c>
      <c r="O31" s="41">
        <f>COUNTIF(Vertices[Eigenvector Centrality],"&gt;= "&amp;N31)-COUNTIF(Vertices[Eigenvector Centrality],"&gt;="&amp;N32)</f>
        <v>0</v>
      </c>
      <c r="P31" s="40">
        <f t="shared" si="7"/>
        <v>8.072444588235298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1378</v>
      </c>
      <c r="B32" s="35" t="s">
        <v>203</v>
      </c>
      <c r="D32" s="33">
        <f t="shared" si="1"/>
        <v>0</v>
      </c>
      <c r="E32" s="3">
        <f>COUNTIF(Vertices[Degree],"&gt;= "&amp;D32)-COUNTIF(Vertices[Degree],"&gt;="&amp;D33)</f>
        <v>0</v>
      </c>
      <c r="F32" s="38">
        <f t="shared" si="2"/>
        <v>12.352941176470594</v>
      </c>
      <c r="G32" s="39">
        <f>COUNTIF(Vertices[In-Degree],"&gt;= "&amp;F32)-COUNTIF(Vertices[In-Degree],"&gt;="&amp;F33)</f>
        <v>0</v>
      </c>
      <c r="H32" s="38">
        <f t="shared" si="3"/>
        <v>40.58823529411763</v>
      </c>
      <c r="I32" s="39">
        <f>COUNTIF(Vertices[Out-Degree],"&gt;= "&amp;H32)-COUNTIF(Vertices[Out-Degree],"&gt;="&amp;H33)</f>
        <v>0</v>
      </c>
      <c r="J32" s="38">
        <f t="shared" si="4"/>
        <v>1509.8823529411761</v>
      </c>
      <c r="K32" s="39">
        <f>COUNTIF(Vertices[Betweenness Centrality],"&gt;= "&amp;J32)-COUNTIF(Vertices[Betweenness Centrality],"&gt;="&amp;J33)</f>
        <v>0</v>
      </c>
      <c r="L32" s="38">
        <f t="shared" si="5"/>
        <v>0.020474294117647066</v>
      </c>
      <c r="M32" s="39">
        <f>COUNTIF(Vertices[Closeness Centrality],"&gt;= "&amp;L32)-COUNTIF(Vertices[Closeness Centrality],"&gt;="&amp;L33)</f>
        <v>0</v>
      </c>
      <c r="N32" s="38">
        <f t="shared" si="6"/>
        <v>0.08284117647058828</v>
      </c>
      <c r="O32" s="39">
        <f>COUNTIF(Vertices[Eigenvector Centrality],"&gt;= "&amp;N32)-COUNTIF(Vertices[Eigenvector Centrality],"&gt;="&amp;N33)</f>
        <v>0</v>
      </c>
      <c r="P32" s="38">
        <f t="shared" si="7"/>
        <v>8.339637470588238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409.5">
      <c r="A33" s="35" t="s">
        <v>1379</v>
      </c>
      <c r="B33" s="55" t="s">
        <v>1473</v>
      </c>
      <c r="D33" s="33">
        <f t="shared" si="1"/>
        <v>0</v>
      </c>
      <c r="E33" s="3">
        <f>COUNTIF(Vertices[Degree],"&gt;= "&amp;D33)-COUNTIF(Vertices[Degree],"&gt;="&amp;D34)</f>
        <v>0</v>
      </c>
      <c r="F33" s="40">
        <f t="shared" si="2"/>
        <v>12.764705882352947</v>
      </c>
      <c r="G33" s="41">
        <f>COUNTIF(Vertices[In-Degree],"&gt;= "&amp;F33)-COUNTIF(Vertices[In-Degree],"&gt;="&amp;F34)</f>
        <v>0</v>
      </c>
      <c r="H33" s="40">
        <f t="shared" si="3"/>
        <v>41.94117647058822</v>
      </c>
      <c r="I33" s="41">
        <f>COUNTIF(Vertices[Out-Degree],"&gt;= "&amp;H33)-COUNTIF(Vertices[Out-Degree],"&gt;="&amp;H34)</f>
        <v>0</v>
      </c>
      <c r="J33" s="40">
        <f t="shared" si="4"/>
        <v>1560.211764705882</v>
      </c>
      <c r="K33" s="41">
        <f>COUNTIF(Vertices[Betweenness Centrality],"&gt;= "&amp;J33)-COUNTIF(Vertices[Betweenness Centrality],"&gt;="&amp;J34)</f>
        <v>0</v>
      </c>
      <c r="L33" s="40">
        <f t="shared" si="5"/>
        <v>0.020790470588235303</v>
      </c>
      <c r="M33" s="41">
        <f>COUNTIF(Vertices[Closeness Centrality],"&gt;= "&amp;L33)-COUNTIF(Vertices[Closeness Centrality],"&gt;="&amp;L34)</f>
        <v>0</v>
      </c>
      <c r="N33" s="40">
        <f t="shared" si="6"/>
        <v>0.08528738235294123</v>
      </c>
      <c r="O33" s="41">
        <f>COUNTIF(Vertices[Eigenvector Centrality],"&gt;= "&amp;N33)-COUNTIF(Vertices[Eigenvector Centrality],"&gt;="&amp;N34)</f>
        <v>0</v>
      </c>
      <c r="P33" s="40">
        <f t="shared" si="7"/>
        <v>8.606830352941179</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1380</v>
      </c>
      <c r="B34" s="35" t="s">
        <v>1474</v>
      </c>
      <c r="D34" s="33">
        <f t="shared" si="1"/>
        <v>0</v>
      </c>
      <c r="E34" s="3">
        <f>COUNTIF(Vertices[Degree],"&gt;= "&amp;D34)-COUNTIF(Vertices[Degree],"&gt;="&amp;D35)</f>
        <v>0</v>
      </c>
      <c r="F34" s="38">
        <f t="shared" si="2"/>
        <v>13.1764705882353</v>
      </c>
      <c r="G34" s="39">
        <f>COUNTIF(Vertices[In-Degree],"&gt;= "&amp;F34)-COUNTIF(Vertices[In-Degree],"&gt;="&amp;F35)</f>
        <v>0</v>
      </c>
      <c r="H34" s="38">
        <f t="shared" si="3"/>
        <v>43.294117647058805</v>
      </c>
      <c r="I34" s="39">
        <f>COUNTIF(Vertices[Out-Degree],"&gt;= "&amp;H34)-COUNTIF(Vertices[Out-Degree],"&gt;="&amp;H35)</f>
        <v>0</v>
      </c>
      <c r="J34" s="38">
        <f t="shared" si="4"/>
        <v>1610.5411764705877</v>
      </c>
      <c r="K34" s="39">
        <f>COUNTIF(Vertices[Betweenness Centrality],"&gt;= "&amp;J34)-COUNTIF(Vertices[Betweenness Centrality],"&gt;="&amp;J35)</f>
        <v>0</v>
      </c>
      <c r="L34" s="38">
        <f t="shared" si="5"/>
        <v>0.02110664705882354</v>
      </c>
      <c r="M34" s="39">
        <f>COUNTIF(Vertices[Closeness Centrality],"&gt;= "&amp;L34)-COUNTIF(Vertices[Closeness Centrality],"&gt;="&amp;L35)</f>
        <v>0</v>
      </c>
      <c r="N34" s="38">
        <f t="shared" si="6"/>
        <v>0.08773358823529417</v>
      </c>
      <c r="O34" s="39">
        <f>COUNTIF(Vertices[Eigenvector Centrality],"&gt;= "&amp;N34)-COUNTIF(Vertices[Eigenvector Centrality],"&gt;="&amp;N35)</f>
        <v>0</v>
      </c>
      <c r="P34" s="38">
        <f t="shared" si="7"/>
        <v>8.87402323529412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1381</v>
      </c>
      <c r="B35" s="35" t="s">
        <v>1475</v>
      </c>
      <c r="D35" s="33">
        <f t="shared" si="1"/>
        <v>0</v>
      </c>
      <c r="E35" s="3">
        <f>COUNTIF(Vertices[Degree],"&gt;= "&amp;D35)-COUNTIF(Vertices[Degree],"&gt;="&amp;D36)</f>
        <v>0</v>
      </c>
      <c r="F35" s="40">
        <f t="shared" si="2"/>
        <v>13.588235294117654</v>
      </c>
      <c r="G35" s="41">
        <f>COUNTIF(Vertices[In-Degree],"&gt;= "&amp;F35)-COUNTIF(Vertices[In-Degree],"&gt;="&amp;F36)</f>
        <v>0</v>
      </c>
      <c r="H35" s="40">
        <f t="shared" si="3"/>
        <v>44.64705882352939</v>
      </c>
      <c r="I35" s="41">
        <f>COUNTIF(Vertices[Out-Degree],"&gt;= "&amp;H35)-COUNTIF(Vertices[Out-Degree],"&gt;="&amp;H36)</f>
        <v>0</v>
      </c>
      <c r="J35" s="40">
        <f t="shared" si="4"/>
        <v>1660.8705882352936</v>
      </c>
      <c r="K35" s="41">
        <f>COUNTIF(Vertices[Betweenness Centrality],"&gt;= "&amp;J35)-COUNTIF(Vertices[Betweenness Centrality],"&gt;="&amp;J36)</f>
        <v>0</v>
      </c>
      <c r="L35" s="40">
        <f t="shared" si="5"/>
        <v>0.021422823529411775</v>
      </c>
      <c r="M35" s="41">
        <f>COUNTIF(Vertices[Closeness Centrality],"&gt;= "&amp;L35)-COUNTIF(Vertices[Closeness Centrality],"&gt;="&amp;L36)</f>
        <v>0</v>
      </c>
      <c r="N35" s="40">
        <f t="shared" si="6"/>
        <v>0.09017979411764712</v>
      </c>
      <c r="O35" s="41">
        <f>COUNTIF(Vertices[Eigenvector Centrality],"&gt;= "&amp;N35)-COUNTIF(Vertices[Eigenvector Centrality],"&gt;="&amp;N36)</f>
        <v>0</v>
      </c>
      <c r="P35" s="40">
        <f t="shared" si="7"/>
        <v>9.14121611764706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1382</v>
      </c>
      <c r="B36" s="35"/>
      <c r="D36" s="33">
        <f>MAX(Vertices[Degree])</f>
        <v>0</v>
      </c>
      <c r="E36" s="3">
        <f>COUNTIF(Vertices[Degree],"&gt;= "&amp;D36)-COUNTIF(Vertices[Degree],"&gt;="&amp;#REF!)</f>
        <v>0</v>
      </c>
      <c r="F36" s="42">
        <f>MAX(Vertices[In-Degree])</f>
        <v>14</v>
      </c>
      <c r="G36" s="43">
        <f>COUNTIF(Vertices[In-Degree],"&gt;= "&amp;F36)-COUNTIF(Vertices[In-Degree],"&gt;="&amp;#REF!)</f>
        <v>1</v>
      </c>
      <c r="H36" s="42">
        <f>MAX(Vertices[Out-Degree])</f>
        <v>46</v>
      </c>
      <c r="I36" s="43">
        <f>COUNTIF(Vertices[Out-Degree],"&gt;= "&amp;H36)-COUNTIF(Vertices[Out-Degree],"&gt;="&amp;#REF!)</f>
        <v>1</v>
      </c>
      <c r="J36" s="42">
        <f>MAX(Vertices[Betweenness Centrality])</f>
        <v>1711.2</v>
      </c>
      <c r="K36" s="43">
        <f>COUNTIF(Vertices[Betweenness Centrality],"&gt;= "&amp;J36)-COUNTIF(Vertices[Betweenness Centrality],"&gt;="&amp;#REF!)</f>
        <v>1</v>
      </c>
      <c r="L36" s="42">
        <f>MAX(Vertices[Closeness Centrality])</f>
        <v>0.021739</v>
      </c>
      <c r="M36" s="43">
        <f>COUNTIF(Vertices[Closeness Centrality],"&gt;= "&amp;L36)-COUNTIF(Vertices[Closeness Centrality],"&gt;="&amp;#REF!)</f>
        <v>1</v>
      </c>
      <c r="N36" s="42">
        <f>MAX(Vertices[Eigenvector Centrality])</f>
        <v>0.092626</v>
      </c>
      <c r="O36" s="43">
        <f>COUNTIF(Vertices[Eigenvector Centrality],"&gt;= "&amp;N36)-COUNTIF(Vertices[Eigenvector Centrality],"&gt;="&amp;#REF!)</f>
        <v>1</v>
      </c>
      <c r="P36" s="42">
        <f>MAX(Vertices[PageRank])</f>
        <v>9.408409</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1383</v>
      </c>
      <c r="B37" s="35"/>
    </row>
    <row r="38" spans="1:2" ht="15">
      <c r="A38" s="35" t="s">
        <v>1384</v>
      </c>
      <c r="B38" s="35" t="s">
        <v>198</v>
      </c>
    </row>
    <row r="39" spans="1:2" ht="15">
      <c r="A39" s="35" t="s">
        <v>1385</v>
      </c>
      <c r="B39" s="35"/>
    </row>
    <row r="40" spans="1:2" ht="15">
      <c r="A40" s="35" t="s">
        <v>21</v>
      </c>
      <c r="B40" s="35"/>
    </row>
    <row r="41" spans="1:2" ht="15">
      <c r="A41" s="35" t="s">
        <v>1386</v>
      </c>
      <c r="B41" s="35" t="s">
        <v>34</v>
      </c>
    </row>
    <row r="42" spans="1:2" ht="15">
      <c r="A42" s="35" t="s">
        <v>1387</v>
      </c>
      <c r="B42" s="35"/>
    </row>
    <row r="43" spans="1:2" ht="15">
      <c r="A43" s="35" t="s">
        <v>1388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2.74468085106383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2.74468085106383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1711.2</v>
      </c>
    </row>
    <row r="111" spans="1:2" ht="15">
      <c r="A111" s="34" t="s">
        <v>102</v>
      </c>
      <c r="B111" s="48">
        <f>_xlfn.IFERROR(AVERAGE(Vertices[Betweenness Centrality]),NoMetricMessage)</f>
        <v>41.02127661702128</v>
      </c>
    </row>
    <row r="112" spans="1:2" ht="15">
      <c r="A112" s="34" t="s">
        <v>103</v>
      </c>
      <c r="B112" s="48">
        <f>_xlfn.IFERROR(MEDIAN(Vertices[Betweenness Centrality]),NoMetricMessage)</f>
        <v>0</v>
      </c>
    </row>
    <row r="123" spans="1:2" ht="15">
      <c r="A123" s="34" t="s">
        <v>106</v>
      </c>
      <c r="B123" s="48">
        <f>IF(COUNT(Vertices[Closeness Centrality])&gt;0,L2,NoMetricMessage)</f>
        <v>0.010989</v>
      </c>
    </row>
    <row r="124" spans="1:2" ht="15">
      <c r="A124" s="34" t="s">
        <v>107</v>
      </c>
      <c r="B124" s="48">
        <f>IF(COUNT(Vertices[Closeness Centrality])&gt;0,L36,NoMetricMessage)</f>
        <v>0.021739</v>
      </c>
    </row>
    <row r="125" spans="1:2" ht="15">
      <c r="A125" s="34" t="s">
        <v>108</v>
      </c>
      <c r="B125" s="48">
        <f>_xlfn.IFERROR(AVERAGE(Vertices[Closeness Centrality]),NoMetricMessage)</f>
        <v>0.011613914893617029</v>
      </c>
    </row>
    <row r="126" spans="1:2" ht="15">
      <c r="A126" s="34" t="s">
        <v>109</v>
      </c>
      <c r="B126" s="48">
        <f>_xlfn.IFERROR(MEDIAN(Vertices[Closeness Centrality]),NoMetricMessage)</f>
        <v>0.011236</v>
      </c>
    </row>
    <row r="137" spans="1:2" ht="15">
      <c r="A137" s="34" t="s">
        <v>112</v>
      </c>
      <c r="B137" s="48">
        <f>IF(COUNT(Vertices[Eigenvector Centrality])&gt;0,N2,NoMetricMessage)</f>
        <v>0.009455</v>
      </c>
    </row>
    <row r="138" spans="1:2" ht="15">
      <c r="A138" s="34" t="s">
        <v>113</v>
      </c>
      <c r="B138" s="48">
        <f>IF(COUNT(Vertices[Eigenvector Centrality])&gt;0,N36,NoMetricMessage)</f>
        <v>0.092626</v>
      </c>
    </row>
    <row r="139" spans="1:2" ht="15">
      <c r="A139" s="34" t="s">
        <v>114</v>
      </c>
      <c r="B139" s="48">
        <f>_xlfn.IFERROR(AVERAGE(Vertices[Eigenvector Centrality]),NoMetricMessage)</f>
        <v>0.021276489361702133</v>
      </c>
    </row>
    <row r="140" spans="1:2" ht="15">
      <c r="A140" s="34" t="s">
        <v>115</v>
      </c>
      <c r="B140" s="48">
        <f>_xlfn.IFERROR(MEDIAN(Vertices[Eigenvector Centrality]),NoMetricMessage)</f>
        <v>0.016917</v>
      </c>
    </row>
    <row r="151" spans="1:2" ht="15">
      <c r="A151" s="34" t="s">
        <v>140</v>
      </c>
      <c r="B151" s="48">
        <f>IF(COUNT(Vertices[PageRank])&gt;0,P2,NoMetricMessage)</f>
        <v>0.323851</v>
      </c>
    </row>
    <row r="152" spans="1:2" ht="15">
      <c r="A152" s="34" t="s">
        <v>141</v>
      </c>
      <c r="B152" s="48">
        <f>IF(COUNT(Vertices[PageRank])&gt;0,P36,NoMetricMessage)</f>
        <v>9.408409</v>
      </c>
    </row>
    <row r="153" spans="1:2" ht="15">
      <c r="A153" s="34" t="s">
        <v>142</v>
      </c>
      <c r="B153" s="48">
        <f>_xlfn.IFERROR(AVERAGE(Vertices[PageRank]),NoMetricMessage)</f>
        <v>0.9999888085106379</v>
      </c>
    </row>
    <row r="154" spans="1:2" ht="15">
      <c r="A154" s="34" t="s">
        <v>143</v>
      </c>
      <c r="B154" s="48">
        <f>_xlfn.IFERROR(MEDIAN(Vertices[PageRank]),NoMetricMessage)</f>
        <v>0.627376</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0.28613326492604935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1478</v>
      </c>
    </row>
    <row r="6" spans="1:18" ht="409.5">
      <c r="A6">
        <v>0</v>
      </c>
      <c r="B6" s="1" t="s">
        <v>136</v>
      </c>
      <c r="C6">
        <v>1</v>
      </c>
      <c r="D6" t="s">
        <v>59</v>
      </c>
      <c r="E6" t="s">
        <v>59</v>
      </c>
      <c r="F6">
        <v>0</v>
      </c>
      <c r="H6" t="s">
        <v>71</v>
      </c>
      <c r="J6" t="s">
        <v>173</v>
      </c>
      <c r="K6" s="13" t="s">
        <v>1479</v>
      </c>
      <c r="R6" t="s">
        <v>129</v>
      </c>
    </row>
    <row r="7" spans="1:11" ht="409.5">
      <c r="A7">
        <v>2</v>
      </c>
      <c r="B7">
        <v>1</v>
      </c>
      <c r="C7">
        <v>0</v>
      </c>
      <c r="D7" t="s">
        <v>60</v>
      </c>
      <c r="E7" t="s">
        <v>60</v>
      </c>
      <c r="F7">
        <v>2</v>
      </c>
      <c r="H7" t="s">
        <v>72</v>
      </c>
      <c r="J7" t="s">
        <v>174</v>
      </c>
      <c r="K7" s="13" t="s">
        <v>1480</v>
      </c>
    </row>
    <row r="8" spans="1:11" ht="409.5">
      <c r="A8"/>
      <c r="B8">
        <v>2</v>
      </c>
      <c r="C8">
        <v>2</v>
      </c>
      <c r="D8" t="s">
        <v>61</v>
      </c>
      <c r="E8" t="s">
        <v>61</v>
      </c>
      <c r="H8" t="s">
        <v>73</v>
      </c>
      <c r="J8" t="s">
        <v>175</v>
      </c>
      <c r="K8" s="13" t="s">
        <v>1481</v>
      </c>
    </row>
    <row r="9" spans="1:11" ht="409.5">
      <c r="A9"/>
      <c r="B9">
        <v>3</v>
      </c>
      <c r="C9">
        <v>4</v>
      </c>
      <c r="D9" t="s">
        <v>62</v>
      </c>
      <c r="E9" t="s">
        <v>62</v>
      </c>
      <c r="H9" t="s">
        <v>74</v>
      </c>
      <c r="J9" t="s">
        <v>176</v>
      </c>
      <c r="K9" s="13" t="s">
        <v>1482</v>
      </c>
    </row>
    <row r="10" spans="1:11" ht="15">
      <c r="A10"/>
      <c r="B10">
        <v>4</v>
      </c>
      <c r="D10" t="s">
        <v>63</v>
      </c>
      <c r="E10" t="s">
        <v>63</v>
      </c>
      <c r="H10" t="s">
        <v>75</v>
      </c>
      <c r="J10" t="s">
        <v>177</v>
      </c>
      <c r="K10" t="s">
        <v>1483</v>
      </c>
    </row>
    <row r="11" spans="1:11" ht="15">
      <c r="A11"/>
      <c r="B11">
        <v>5</v>
      </c>
      <c r="D11" t="s">
        <v>46</v>
      </c>
      <c r="E11">
        <v>1</v>
      </c>
      <c r="H11" t="s">
        <v>76</v>
      </c>
      <c r="J11" t="s">
        <v>178</v>
      </c>
      <c r="K11" t="s">
        <v>1484</v>
      </c>
    </row>
    <row r="12" spans="1:11" ht="15">
      <c r="A12"/>
      <c r="B12"/>
      <c r="D12" t="s">
        <v>64</v>
      </c>
      <c r="E12">
        <v>2</v>
      </c>
      <c r="H12">
        <v>0</v>
      </c>
      <c r="J12" t="s">
        <v>179</v>
      </c>
      <c r="K12" t="s">
        <v>1485</v>
      </c>
    </row>
    <row r="13" spans="1:11" ht="15">
      <c r="A13"/>
      <c r="B13"/>
      <c r="D13">
        <v>1</v>
      </c>
      <c r="E13">
        <v>3</v>
      </c>
      <c r="H13">
        <v>1</v>
      </c>
      <c r="J13" t="s">
        <v>180</v>
      </c>
      <c r="K13" t="s">
        <v>1486</v>
      </c>
    </row>
    <row r="14" spans="4:11" ht="15">
      <c r="D14">
        <v>2</v>
      </c>
      <c r="E14">
        <v>4</v>
      </c>
      <c r="H14">
        <v>2</v>
      </c>
      <c r="J14" t="s">
        <v>181</v>
      </c>
      <c r="K14" t="s">
        <v>1487</v>
      </c>
    </row>
    <row r="15" spans="4:11" ht="15">
      <c r="D15">
        <v>3</v>
      </c>
      <c r="E15">
        <v>5</v>
      </c>
      <c r="H15">
        <v>3</v>
      </c>
      <c r="J15" t="s">
        <v>182</v>
      </c>
      <c r="K15" t="s">
        <v>1488</v>
      </c>
    </row>
    <row r="16" spans="4:11" ht="15">
      <c r="D16">
        <v>4</v>
      </c>
      <c r="E16">
        <v>6</v>
      </c>
      <c r="H16">
        <v>4</v>
      </c>
      <c r="J16" t="s">
        <v>183</v>
      </c>
      <c r="K16" t="s">
        <v>1489</v>
      </c>
    </row>
    <row r="17" spans="4:11" ht="15">
      <c r="D17">
        <v>5</v>
      </c>
      <c r="E17">
        <v>7</v>
      </c>
      <c r="H17">
        <v>5</v>
      </c>
      <c r="J17" t="s">
        <v>184</v>
      </c>
      <c r="K17" t="s">
        <v>1490</v>
      </c>
    </row>
    <row r="18" spans="4:11" ht="409.5">
      <c r="D18">
        <v>6</v>
      </c>
      <c r="E18">
        <v>8</v>
      </c>
      <c r="H18">
        <v>6</v>
      </c>
      <c r="J18" t="s">
        <v>185</v>
      </c>
      <c r="K18" s="13" t="s">
        <v>1491</v>
      </c>
    </row>
    <row r="19" spans="4:11" ht="409.5">
      <c r="D19">
        <v>7</v>
      </c>
      <c r="E19">
        <v>9</v>
      </c>
      <c r="H19">
        <v>7</v>
      </c>
      <c r="J19" t="s">
        <v>186</v>
      </c>
      <c r="K19" s="13" t="s">
        <v>1492</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15">
      <c r="D23">
        <v>11</v>
      </c>
      <c r="J23" t="s">
        <v>193</v>
      </c>
      <c r="K23">
        <v>15</v>
      </c>
    </row>
    <row r="24" spans="10:11" ht="15">
      <c r="J24" t="s">
        <v>195</v>
      </c>
      <c r="K24" t="s">
        <v>1469</v>
      </c>
    </row>
    <row r="25" spans="10:11" ht="409.5">
      <c r="J25" t="s">
        <v>196</v>
      </c>
      <c r="K25" s="13" t="s">
        <v>1471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v>
      </c>
      <c r="B1" s="13" t="s">
        <v>1340</v>
      </c>
      <c r="C1" s="13" t="s">
        <v>1344</v>
      </c>
      <c r="D1" s="13" t="s">
        <v>144</v>
      </c>
      <c r="E1" s="13" t="s">
        <v>1346</v>
      </c>
      <c r="F1" s="13" t="s">
        <v>1347</v>
      </c>
      <c r="G1" s="13" t="s">
        <v>1348</v>
      </c>
    </row>
    <row r="2" spans="1:7" ht="15">
      <c r="A2" s="81" t="s">
        <v>344</v>
      </c>
      <c r="B2" s="81" t="s">
        <v>1341</v>
      </c>
      <c r="C2" s="106"/>
      <c r="D2" s="81"/>
      <c r="E2" s="81"/>
      <c r="F2" s="81"/>
      <c r="G2" s="81"/>
    </row>
    <row r="3" spans="1:7" ht="15">
      <c r="A3" s="82" t="s">
        <v>345</v>
      </c>
      <c r="B3" s="81" t="s">
        <v>1342</v>
      </c>
      <c r="C3" s="106"/>
      <c r="D3" s="81"/>
      <c r="E3" s="81"/>
      <c r="F3" s="81"/>
      <c r="G3" s="81"/>
    </row>
    <row r="4" spans="1:7" ht="15">
      <c r="A4" s="82" t="s">
        <v>346</v>
      </c>
      <c r="B4" s="81" t="s">
        <v>1343</v>
      </c>
      <c r="C4" s="106"/>
      <c r="D4" s="81"/>
      <c r="E4" s="81"/>
      <c r="F4" s="81"/>
      <c r="G4" s="81"/>
    </row>
    <row r="5" spans="1:7" ht="15">
      <c r="A5" s="82" t="s">
        <v>347</v>
      </c>
      <c r="B5" s="81">
        <v>166</v>
      </c>
      <c r="C5" s="106">
        <v>0.017234219269102992</v>
      </c>
      <c r="D5" s="81"/>
      <c r="E5" s="81"/>
      <c r="F5" s="81"/>
      <c r="G5" s="81"/>
    </row>
    <row r="6" spans="1:7" ht="15">
      <c r="A6" s="82" t="s">
        <v>348</v>
      </c>
      <c r="B6" s="81">
        <v>111</v>
      </c>
      <c r="C6" s="106">
        <v>0.01152408637873754</v>
      </c>
      <c r="D6" s="81"/>
      <c r="E6" s="81"/>
      <c r="F6" s="81"/>
      <c r="G6" s="81"/>
    </row>
    <row r="7" spans="1:7" ht="15">
      <c r="A7" s="82" t="s">
        <v>349</v>
      </c>
      <c r="B7" s="81">
        <v>0</v>
      </c>
      <c r="C7" s="106">
        <v>0</v>
      </c>
      <c r="D7" s="81"/>
      <c r="E7" s="81"/>
      <c r="F7" s="81"/>
      <c r="G7" s="81"/>
    </row>
    <row r="8" spans="1:7" ht="15">
      <c r="A8" s="82" t="s">
        <v>350</v>
      </c>
      <c r="B8" s="81">
        <v>9355</v>
      </c>
      <c r="C8" s="106">
        <v>0.9712416943521595</v>
      </c>
      <c r="D8" s="81"/>
      <c r="E8" s="81"/>
      <c r="F8" s="81"/>
      <c r="G8" s="81"/>
    </row>
    <row r="9" spans="1:7" ht="15">
      <c r="A9" s="82" t="s">
        <v>351</v>
      </c>
      <c r="B9" s="81">
        <v>9632</v>
      </c>
      <c r="C9" s="106">
        <v>1</v>
      </c>
      <c r="D9" s="81"/>
      <c r="E9" s="81"/>
      <c r="F9" s="81"/>
      <c r="G9" s="81"/>
    </row>
    <row r="10" spans="1:7" ht="15">
      <c r="A10" s="105" t="s">
        <v>352</v>
      </c>
      <c r="B10" s="103">
        <v>51</v>
      </c>
      <c r="C10" s="107">
        <v>0.004235351164791856</v>
      </c>
      <c r="D10" s="103" t="s">
        <v>1345</v>
      </c>
      <c r="E10" s="103" t="b">
        <v>0</v>
      </c>
      <c r="F10" s="103" t="b">
        <v>0</v>
      </c>
      <c r="G10" s="103" t="b">
        <v>0</v>
      </c>
    </row>
    <row r="11" spans="1:7" ht="15">
      <c r="A11" s="105" t="s">
        <v>353</v>
      </c>
      <c r="B11" s="103">
        <v>46</v>
      </c>
      <c r="C11" s="107">
        <v>0.006541054933243016</v>
      </c>
      <c r="D11" s="103" t="s">
        <v>1345</v>
      </c>
      <c r="E11" s="103" t="b">
        <v>0</v>
      </c>
      <c r="F11" s="103" t="b">
        <v>0</v>
      </c>
      <c r="G11" s="103" t="b">
        <v>0</v>
      </c>
    </row>
    <row r="12" spans="1:7" ht="15">
      <c r="A12" s="105" t="s">
        <v>354</v>
      </c>
      <c r="B12" s="103">
        <v>37</v>
      </c>
      <c r="C12" s="107">
        <v>0.0034708782620890733</v>
      </c>
      <c r="D12" s="103" t="s">
        <v>1345</v>
      </c>
      <c r="E12" s="103" t="b">
        <v>0</v>
      </c>
      <c r="F12" s="103" t="b">
        <v>0</v>
      </c>
      <c r="G12" s="103" t="b">
        <v>0</v>
      </c>
    </row>
    <row r="13" spans="1:7" ht="15">
      <c r="A13" s="105" t="s">
        <v>355</v>
      </c>
      <c r="B13" s="103">
        <v>37</v>
      </c>
      <c r="C13" s="107">
        <v>0.0032641272684239314</v>
      </c>
      <c r="D13" s="103" t="s">
        <v>1345</v>
      </c>
      <c r="E13" s="103" t="b">
        <v>0</v>
      </c>
      <c r="F13" s="103" t="b">
        <v>0</v>
      </c>
      <c r="G13" s="103" t="b">
        <v>0</v>
      </c>
    </row>
    <row r="14" spans="1:7" ht="15">
      <c r="A14" s="105" t="s">
        <v>356</v>
      </c>
      <c r="B14" s="103">
        <v>36</v>
      </c>
      <c r="C14" s="107">
        <v>0.005119086469494534</v>
      </c>
      <c r="D14" s="103" t="s">
        <v>1345</v>
      </c>
      <c r="E14" s="103" t="b">
        <v>0</v>
      </c>
      <c r="F14" s="103" t="b">
        <v>0</v>
      </c>
      <c r="G14" s="103" t="b">
        <v>0</v>
      </c>
    </row>
    <row r="15" spans="1:7" ht="15">
      <c r="A15" s="105" t="s">
        <v>357</v>
      </c>
      <c r="B15" s="103">
        <v>35</v>
      </c>
      <c r="C15" s="107">
        <v>0.0021604481715971837</v>
      </c>
      <c r="D15" s="103" t="s">
        <v>1345</v>
      </c>
      <c r="E15" s="103" t="b">
        <v>0</v>
      </c>
      <c r="F15" s="103" t="b">
        <v>0</v>
      </c>
      <c r="G15" s="103" t="b">
        <v>0</v>
      </c>
    </row>
    <row r="16" spans="1:7" ht="15">
      <c r="A16" s="105" t="s">
        <v>358</v>
      </c>
      <c r="B16" s="103">
        <v>35</v>
      </c>
      <c r="C16" s="107">
        <v>0.004273971156427756</v>
      </c>
      <c r="D16" s="103" t="s">
        <v>1345</v>
      </c>
      <c r="E16" s="103" t="b">
        <v>0</v>
      </c>
      <c r="F16" s="103" t="b">
        <v>0</v>
      </c>
      <c r="G16" s="103" t="b">
        <v>0</v>
      </c>
    </row>
    <row r="17" spans="1:7" ht="15">
      <c r="A17" s="105" t="s">
        <v>359</v>
      </c>
      <c r="B17" s="103">
        <v>33</v>
      </c>
      <c r="C17" s="107">
        <v>0.003296101886396161</v>
      </c>
      <c r="D17" s="103" t="s">
        <v>1345</v>
      </c>
      <c r="E17" s="103" t="b">
        <v>0</v>
      </c>
      <c r="F17" s="103" t="b">
        <v>0</v>
      </c>
      <c r="G17" s="103" t="b">
        <v>0</v>
      </c>
    </row>
    <row r="18" spans="1:7" ht="15">
      <c r="A18" s="105" t="s">
        <v>360</v>
      </c>
      <c r="B18" s="103">
        <v>31</v>
      </c>
      <c r="C18" s="107">
        <v>0.004074498238496518</v>
      </c>
      <c r="D18" s="103" t="s">
        <v>1345</v>
      </c>
      <c r="E18" s="103" t="b">
        <v>0</v>
      </c>
      <c r="F18" s="103" t="b">
        <v>0</v>
      </c>
      <c r="G18" s="103" t="b">
        <v>0</v>
      </c>
    </row>
    <row r="19" spans="1:7" ht="15">
      <c r="A19" s="105" t="s">
        <v>361</v>
      </c>
      <c r="B19" s="103">
        <v>30</v>
      </c>
      <c r="C19" s="107">
        <v>0.0036634038483666473</v>
      </c>
      <c r="D19" s="103" t="s">
        <v>1345</v>
      </c>
      <c r="E19" s="103" t="b">
        <v>0</v>
      </c>
      <c r="F19" s="103" t="b">
        <v>0</v>
      </c>
      <c r="G19" s="103" t="b">
        <v>0</v>
      </c>
    </row>
    <row r="20" spans="1:7" ht="15">
      <c r="A20" s="105" t="s">
        <v>362</v>
      </c>
      <c r="B20" s="103">
        <v>26</v>
      </c>
      <c r="C20" s="107">
        <v>0.00191682753169376</v>
      </c>
      <c r="D20" s="103" t="s">
        <v>1345</v>
      </c>
      <c r="E20" s="103" t="b">
        <v>0</v>
      </c>
      <c r="F20" s="103" t="b">
        <v>0</v>
      </c>
      <c r="G20" s="103" t="b">
        <v>0</v>
      </c>
    </row>
    <row r="21" spans="1:7" ht="15">
      <c r="A21" s="105" t="s">
        <v>363</v>
      </c>
      <c r="B21" s="103">
        <v>26</v>
      </c>
      <c r="C21" s="107">
        <v>0.002961163539350342</v>
      </c>
      <c r="D21" s="103" t="s">
        <v>1345</v>
      </c>
      <c r="E21" s="103" t="b">
        <v>0</v>
      </c>
      <c r="F21" s="103" t="b">
        <v>0</v>
      </c>
      <c r="G21" s="103" t="b">
        <v>0</v>
      </c>
    </row>
    <row r="22" spans="1:7" ht="15">
      <c r="A22" s="105" t="s">
        <v>364</v>
      </c>
      <c r="B22" s="103">
        <v>25</v>
      </c>
      <c r="C22" s="107">
        <v>0.003052836540305539</v>
      </c>
      <c r="D22" s="103" t="s">
        <v>1345</v>
      </c>
      <c r="E22" s="103" t="b">
        <v>0</v>
      </c>
      <c r="F22" s="103" t="b">
        <v>0</v>
      </c>
      <c r="G22" s="103" t="b">
        <v>0</v>
      </c>
    </row>
    <row r="23" spans="1:7" ht="15">
      <c r="A23" s="105" t="s">
        <v>365</v>
      </c>
      <c r="B23" s="103">
        <v>23</v>
      </c>
      <c r="C23" s="107">
        <v>0.002619490823271456</v>
      </c>
      <c r="D23" s="103" t="s">
        <v>1345</v>
      </c>
      <c r="E23" s="103" t="b">
        <v>0</v>
      </c>
      <c r="F23" s="103" t="b">
        <v>0</v>
      </c>
      <c r="G23" s="103" t="b">
        <v>0</v>
      </c>
    </row>
    <row r="24" spans="1:7" ht="15">
      <c r="A24" s="105" t="s">
        <v>366</v>
      </c>
      <c r="B24" s="103">
        <v>23</v>
      </c>
      <c r="C24" s="107">
        <v>0.0030230148221103196</v>
      </c>
      <c r="D24" s="103" t="s">
        <v>1345</v>
      </c>
      <c r="E24" s="103" t="b">
        <v>0</v>
      </c>
      <c r="F24" s="103" t="b">
        <v>0</v>
      </c>
      <c r="G24" s="103" t="b">
        <v>0</v>
      </c>
    </row>
    <row r="25" spans="1:7" ht="15">
      <c r="A25" s="105" t="s">
        <v>367</v>
      </c>
      <c r="B25" s="103">
        <v>22</v>
      </c>
      <c r="C25" s="107">
        <v>0.001940832429873689</v>
      </c>
      <c r="D25" s="103" t="s">
        <v>1345</v>
      </c>
      <c r="E25" s="103" t="b">
        <v>0</v>
      </c>
      <c r="F25" s="103" t="b">
        <v>0</v>
      </c>
      <c r="G25" s="103" t="b">
        <v>0</v>
      </c>
    </row>
    <row r="26" spans="1:7" ht="15">
      <c r="A26" s="105" t="s">
        <v>368</v>
      </c>
      <c r="B26" s="103">
        <v>22</v>
      </c>
      <c r="C26" s="107">
        <v>0.0015288210941444467</v>
      </c>
      <c r="D26" s="103" t="s">
        <v>1345</v>
      </c>
      <c r="E26" s="103" t="b">
        <v>0</v>
      </c>
      <c r="F26" s="103" t="b">
        <v>0</v>
      </c>
      <c r="G26" s="103" t="b">
        <v>0</v>
      </c>
    </row>
    <row r="27" spans="1:7" ht="15">
      <c r="A27" s="105" t="s">
        <v>369</v>
      </c>
      <c r="B27" s="103">
        <v>22</v>
      </c>
      <c r="C27" s="107">
        <v>0.002343782719336864</v>
      </c>
      <c r="D27" s="103" t="s">
        <v>1345</v>
      </c>
      <c r="E27" s="103" t="b">
        <v>0</v>
      </c>
      <c r="F27" s="103" t="b">
        <v>0</v>
      </c>
      <c r="G27" s="103" t="b">
        <v>0</v>
      </c>
    </row>
    <row r="28" spans="1:7" ht="15">
      <c r="A28" s="105" t="s">
        <v>370</v>
      </c>
      <c r="B28" s="103">
        <v>22</v>
      </c>
      <c r="C28" s="107">
        <v>0.0012042835256145968</v>
      </c>
      <c r="D28" s="103" t="s">
        <v>1345</v>
      </c>
      <c r="E28" s="103" t="b">
        <v>0</v>
      </c>
      <c r="F28" s="103" t="b">
        <v>0</v>
      </c>
      <c r="G28" s="103" t="b">
        <v>0</v>
      </c>
    </row>
    <row r="29" spans="1:7" ht="15">
      <c r="A29" s="105" t="s">
        <v>371</v>
      </c>
      <c r="B29" s="103">
        <v>22</v>
      </c>
      <c r="C29" s="107">
        <v>0.0028915793950620447</v>
      </c>
      <c r="D29" s="103" t="s">
        <v>1345</v>
      </c>
      <c r="E29" s="103" t="b">
        <v>0</v>
      </c>
      <c r="F29" s="103" t="b">
        <v>0</v>
      </c>
      <c r="G29" s="103" t="b">
        <v>0</v>
      </c>
    </row>
    <row r="30" spans="1:7" ht="15">
      <c r="A30" s="105" t="s">
        <v>372</v>
      </c>
      <c r="B30" s="103">
        <v>22</v>
      </c>
      <c r="C30" s="107">
        <v>0.0034083478864494797</v>
      </c>
      <c r="D30" s="103" t="s">
        <v>1345</v>
      </c>
      <c r="E30" s="103" t="b">
        <v>0</v>
      </c>
      <c r="F30" s="103" t="b">
        <v>0</v>
      </c>
      <c r="G30" s="103" t="b">
        <v>0</v>
      </c>
    </row>
    <row r="31" spans="1:7" ht="15">
      <c r="A31" s="105" t="s">
        <v>373</v>
      </c>
      <c r="B31" s="103">
        <v>21</v>
      </c>
      <c r="C31" s="107">
        <v>0.0023917090125521994</v>
      </c>
      <c r="D31" s="103" t="s">
        <v>1345</v>
      </c>
      <c r="E31" s="103" t="b">
        <v>0</v>
      </c>
      <c r="F31" s="103" t="b">
        <v>0</v>
      </c>
      <c r="G31" s="103" t="b">
        <v>0</v>
      </c>
    </row>
    <row r="32" spans="1:7" ht="15">
      <c r="A32" s="105" t="s">
        <v>374</v>
      </c>
      <c r="B32" s="103">
        <v>20</v>
      </c>
      <c r="C32" s="107">
        <v>0.0015645927427291202</v>
      </c>
      <c r="D32" s="103" t="s">
        <v>1345</v>
      </c>
      <c r="E32" s="103" t="b">
        <v>0</v>
      </c>
      <c r="F32" s="103" t="b">
        <v>0</v>
      </c>
      <c r="G32" s="103" t="b">
        <v>0</v>
      </c>
    </row>
    <row r="33" spans="1:7" ht="15">
      <c r="A33" s="105" t="s">
        <v>375</v>
      </c>
      <c r="B33" s="103">
        <v>20</v>
      </c>
      <c r="C33" s="107">
        <v>0.003098498078590436</v>
      </c>
      <c r="D33" s="103" t="s">
        <v>1345</v>
      </c>
      <c r="E33" s="103" t="b">
        <v>0</v>
      </c>
      <c r="F33" s="103" t="b">
        <v>0</v>
      </c>
      <c r="G33" s="103" t="b">
        <v>0</v>
      </c>
    </row>
    <row r="34" spans="1:7" ht="15">
      <c r="A34" s="105" t="s">
        <v>376</v>
      </c>
      <c r="B34" s="103">
        <v>19</v>
      </c>
      <c r="C34" s="107">
        <v>0.0015778759241381426</v>
      </c>
      <c r="D34" s="103" t="s">
        <v>1345</v>
      </c>
      <c r="E34" s="103" t="b">
        <v>0</v>
      </c>
      <c r="F34" s="103" t="b">
        <v>0</v>
      </c>
      <c r="G34" s="103" t="b">
        <v>0</v>
      </c>
    </row>
    <row r="35" spans="1:7" ht="15">
      <c r="A35" s="105" t="s">
        <v>377</v>
      </c>
      <c r="B35" s="103">
        <v>19</v>
      </c>
      <c r="C35" s="107">
        <v>0.0017823428913430377</v>
      </c>
      <c r="D35" s="103" t="s">
        <v>1345</v>
      </c>
      <c r="E35" s="103" t="b">
        <v>0</v>
      </c>
      <c r="F35" s="103" t="b">
        <v>0</v>
      </c>
      <c r="G35" s="103" t="b">
        <v>0</v>
      </c>
    </row>
    <row r="36" spans="1:7" ht="15">
      <c r="A36" s="105" t="s">
        <v>378</v>
      </c>
      <c r="B36" s="103">
        <v>19</v>
      </c>
      <c r="C36" s="107">
        <v>0.0017823428913430377</v>
      </c>
      <c r="D36" s="103" t="s">
        <v>1345</v>
      </c>
      <c r="E36" s="103" t="b">
        <v>0</v>
      </c>
      <c r="F36" s="103" t="b">
        <v>0</v>
      </c>
      <c r="G36" s="103" t="b">
        <v>0</v>
      </c>
    </row>
    <row r="37" spans="1:7" ht="15">
      <c r="A37" s="105" t="s">
        <v>379</v>
      </c>
      <c r="B37" s="103">
        <v>19</v>
      </c>
      <c r="C37" s="107">
        <v>0.0029435731746609147</v>
      </c>
      <c r="D37" s="103" t="s">
        <v>1345</v>
      </c>
      <c r="E37" s="103" t="b">
        <v>0</v>
      </c>
      <c r="F37" s="103" t="b">
        <v>0</v>
      </c>
      <c r="G37" s="103" t="b">
        <v>0</v>
      </c>
    </row>
    <row r="38" spans="1:7" ht="15">
      <c r="A38" s="105" t="s">
        <v>380</v>
      </c>
      <c r="B38" s="103">
        <v>19</v>
      </c>
      <c r="C38" s="107">
        <v>0.0024972731139172206</v>
      </c>
      <c r="D38" s="103" t="s">
        <v>1345</v>
      </c>
      <c r="E38" s="103" t="b">
        <v>0</v>
      </c>
      <c r="F38" s="103" t="b">
        <v>0</v>
      </c>
      <c r="G38" s="103" t="b">
        <v>0</v>
      </c>
    </row>
    <row r="39" spans="1:7" ht="15">
      <c r="A39" s="105" t="s">
        <v>381</v>
      </c>
      <c r="B39" s="103">
        <v>19</v>
      </c>
      <c r="C39" s="107">
        <v>0.0027017400811221153</v>
      </c>
      <c r="D39" s="103" t="s">
        <v>1345</v>
      </c>
      <c r="E39" s="103" t="b">
        <v>0</v>
      </c>
      <c r="F39" s="103" t="b">
        <v>0</v>
      </c>
      <c r="G39" s="103" t="b">
        <v>0</v>
      </c>
    </row>
    <row r="40" spans="1:7" ht="15">
      <c r="A40" s="105" t="s">
        <v>382</v>
      </c>
      <c r="B40" s="103">
        <v>18</v>
      </c>
      <c r="C40" s="107">
        <v>0.0017978737562160878</v>
      </c>
      <c r="D40" s="103" t="s">
        <v>1345</v>
      </c>
      <c r="E40" s="103" t="b">
        <v>0</v>
      </c>
      <c r="F40" s="103" t="b">
        <v>0</v>
      </c>
      <c r="G40" s="103" t="b">
        <v>0</v>
      </c>
    </row>
    <row r="41" spans="1:7" ht="15">
      <c r="A41" s="105" t="s">
        <v>383</v>
      </c>
      <c r="B41" s="103">
        <v>18</v>
      </c>
      <c r="C41" s="107">
        <v>0.0020500362964733137</v>
      </c>
      <c r="D41" s="103" t="s">
        <v>1345</v>
      </c>
      <c r="E41" s="103" t="b">
        <v>0</v>
      </c>
      <c r="F41" s="103" t="b">
        <v>0</v>
      </c>
      <c r="G41" s="103" t="b">
        <v>0</v>
      </c>
    </row>
    <row r="42" spans="1:7" ht="15">
      <c r="A42" s="105" t="s">
        <v>384</v>
      </c>
      <c r="B42" s="103">
        <v>18</v>
      </c>
      <c r="C42" s="107">
        <v>0.0048110659010236825</v>
      </c>
      <c r="D42" s="103" t="s">
        <v>1345</v>
      </c>
      <c r="E42" s="103" t="b">
        <v>0</v>
      </c>
      <c r="F42" s="103" t="b">
        <v>0</v>
      </c>
      <c r="G42" s="103" t="b">
        <v>0</v>
      </c>
    </row>
    <row r="43" spans="1:7" ht="15">
      <c r="A43" s="105" t="s">
        <v>385</v>
      </c>
      <c r="B43" s="103">
        <v>17</v>
      </c>
      <c r="C43" s="107">
        <v>0.0020759288474077667</v>
      </c>
      <c r="D43" s="103" t="s">
        <v>1345</v>
      </c>
      <c r="E43" s="103" t="b">
        <v>0</v>
      </c>
      <c r="F43" s="103" t="b">
        <v>0</v>
      </c>
      <c r="G43" s="103" t="b">
        <v>0</v>
      </c>
    </row>
    <row r="44" spans="1:7" ht="15">
      <c r="A44" s="105" t="s">
        <v>386</v>
      </c>
      <c r="B44" s="103">
        <v>17</v>
      </c>
      <c r="C44" s="107">
        <v>0.002234402259820671</v>
      </c>
      <c r="D44" s="103" t="s">
        <v>1345</v>
      </c>
      <c r="E44" s="103" t="b">
        <v>0</v>
      </c>
      <c r="F44" s="103" t="b">
        <v>0</v>
      </c>
      <c r="G44" s="103" t="b">
        <v>0</v>
      </c>
    </row>
    <row r="45" spans="1:7" ht="15">
      <c r="A45" s="105" t="s">
        <v>387</v>
      </c>
      <c r="B45" s="103">
        <v>17</v>
      </c>
      <c r="C45" s="107">
        <v>0.002234402259820671</v>
      </c>
      <c r="D45" s="103" t="s">
        <v>1345</v>
      </c>
      <c r="E45" s="103" t="b">
        <v>0</v>
      </c>
      <c r="F45" s="103" t="b">
        <v>0</v>
      </c>
      <c r="G45" s="103" t="b">
        <v>0</v>
      </c>
    </row>
    <row r="46" spans="1:7" ht="15">
      <c r="A46" s="105" t="s">
        <v>388</v>
      </c>
      <c r="B46" s="103">
        <v>17</v>
      </c>
      <c r="C46" s="107">
        <v>0.002234402259820671</v>
      </c>
      <c r="D46" s="103" t="s">
        <v>1345</v>
      </c>
      <c r="E46" s="103" t="b">
        <v>0</v>
      </c>
      <c r="F46" s="103" t="b">
        <v>0</v>
      </c>
      <c r="G46" s="103" t="b">
        <v>0</v>
      </c>
    </row>
    <row r="47" spans="1:7" ht="15">
      <c r="A47" s="105" t="s">
        <v>389</v>
      </c>
      <c r="B47" s="103">
        <v>16</v>
      </c>
      <c r="C47" s="107">
        <v>0.0011795861733500063</v>
      </c>
      <c r="D47" s="103" t="s">
        <v>1345</v>
      </c>
      <c r="E47" s="103" t="b">
        <v>0</v>
      </c>
      <c r="F47" s="103" t="b">
        <v>0</v>
      </c>
      <c r="G47" s="103" t="b">
        <v>0</v>
      </c>
    </row>
    <row r="48" spans="1:7" ht="15">
      <c r="A48" s="105" t="s">
        <v>390</v>
      </c>
      <c r="B48" s="103">
        <v>16</v>
      </c>
      <c r="C48" s="107">
        <v>0.0018222544857540567</v>
      </c>
      <c r="D48" s="103" t="s">
        <v>1345</v>
      </c>
      <c r="E48" s="103" t="b">
        <v>0</v>
      </c>
      <c r="F48" s="103" t="b">
        <v>0</v>
      </c>
      <c r="G48" s="103" t="b">
        <v>0</v>
      </c>
    </row>
    <row r="49" spans="1:7" ht="15">
      <c r="A49" s="105" t="s">
        <v>391</v>
      </c>
      <c r="B49" s="103">
        <v>16</v>
      </c>
      <c r="C49" s="107">
        <v>0.0014115144944535922</v>
      </c>
      <c r="D49" s="103" t="s">
        <v>1345</v>
      </c>
      <c r="E49" s="103" t="b">
        <v>0</v>
      </c>
      <c r="F49" s="103" t="b">
        <v>0</v>
      </c>
      <c r="G49" s="103" t="b">
        <v>0</v>
      </c>
    </row>
    <row r="50" spans="1:7" ht="15">
      <c r="A50" s="105" t="s">
        <v>392</v>
      </c>
      <c r="B50" s="103">
        <v>16</v>
      </c>
      <c r="C50" s="107">
        <v>0.0027280445982410845</v>
      </c>
      <c r="D50" s="103" t="s">
        <v>1345</v>
      </c>
      <c r="E50" s="103" t="b">
        <v>0</v>
      </c>
      <c r="F50" s="103" t="b">
        <v>0</v>
      </c>
      <c r="G50" s="103" t="b">
        <v>0</v>
      </c>
    </row>
    <row r="51" spans="1:7" ht="15">
      <c r="A51" s="105" t="s">
        <v>393</v>
      </c>
      <c r="B51" s="103">
        <v>14</v>
      </c>
      <c r="C51" s="107">
        <v>0.001491498094123459</v>
      </c>
      <c r="D51" s="103" t="s">
        <v>1345</v>
      </c>
      <c r="E51" s="103" t="b">
        <v>0</v>
      </c>
      <c r="F51" s="103" t="b">
        <v>0</v>
      </c>
      <c r="G51" s="103" t="b">
        <v>0</v>
      </c>
    </row>
    <row r="52" spans="1:7" ht="15">
      <c r="A52" s="105" t="s">
        <v>394</v>
      </c>
      <c r="B52" s="103">
        <v>14</v>
      </c>
      <c r="C52" s="107">
        <v>0.0012350751826468932</v>
      </c>
      <c r="D52" s="103" t="s">
        <v>1345</v>
      </c>
      <c r="E52" s="103" t="b">
        <v>0</v>
      </c>
      <c r="F52" s="103" t="b">
        <v>0</v>
      </c>
      <c r="G52" s="103" t="b">
        <v>0</v>
      </c>
    </row>
    <row r="53" spans="1:7" ht="15">
      <c r="A53" s="105" t="s">
        <v>395</v>
      </c>
      <c r="B53" s="103">
        <v>14</v>
      </c>
      <c r="C53" s="107">
        <v>0.002387039023460949</v>
      </c>
      <c r="D53" s="103" t="s">
        <v>1345</v>
      </c>
      <c r="E53" s="103" t="b">
        <v>0</v>
      </c>
      <c r="F53" s="103" t="b">
        <v>0</v>
      </c>
      <c r="G53" s="103" t="b">
        <v>0</v>
      </c>
    </row>
    <row r="54" spans="1:7" ht="15">
      <c r="A54" s="105" t="s">
        <v>396</v>
      </c>
      <c r="B54" s="103">
        <v>14</v>
      </c>
      <c r="C54" s="107">
        <v>0.0019907558492478746</v>
      </c>
      <c r="D54" s="103" t="s">
        <v>1345</v>
      </c>
      <c r="E54" s="103" t="b">
        <v>0</v>
      </c>
      <c r="F54" s="103" t="b">
        <v>0</v>
      </c>
      <c r="G54" s="103" t="b">
        <v>0</v>
      </c>
    </row>
    <row r="55" spans="1:7" ht="15">
      <c r="A55" s="105" t="s">
        <v>397</v>
      </c>
      <c r="B55" s="103">
        <v>14</v>
      </c>
      <c r="C55" s="107">
        <v>0.0017095884625711022</v>
      </c>
      <c r="D55" s="103" t="s">
        <v>1345</v>
      </c>
      <c r="E55" s="103" t="b">
        <v>0</v>
      </c>
      <c r="F55" s="103" t="b">
        <v>0</v>
      </c>
      <c r="G55" s="103" t="b">
        <v>0</v>
      </c>
    </row>
    <row r="56" spans="1:7" ht="15">
      <c r="A56" s="105" t="s">
        <v>398</v>
      </c>
      <c r="B56" s="103">
        <v>14</v>
      </c>
      <c r="C56" s="107">
        <v>0.0018400959786758469</v>
      </c>
      <c r="D56" s="103" t="s">
        <v>1345</v>
      </c>
      <c r="E56" s="103" t="b">
        <v>0</v>
      </c>
      <c r="F56" s="103" t="b">
        <v>0</v>
      </c>
      <c r="G56" s="103" t="b">
        <v>0</v>
      </c>
    </row>
    <row r="57" spans="1:7" ht="15">
      <c r="A57" s="105" t="s">
        <v>399</v>
      </c>
      <c r="B57" s="103">
        <v>14</v>
      </c>
      <c r="C57" s="107">
        <v>0.0026682064101377213</v>
      </c>
      <c r="D57" s="103" t="s">
        <v>1345</v>
      </c>
      <c r="E57" s="103" t="b">
        <v>0</v>
      </c>
      <c r="F57" s="103" t="b">
        <v>0</v>
      </c>
      <c r="G57" s="103" t="b">
        <v>0</v>
      </c>
    </row>
    <row r="58" spans="1:7" ht="15">
      <c r="A58" s="105" t="s">
        <v>400</v>
      </c>
      <c r="B58" s="103">
        <v>13</v>
      </c>
      <c r="C58" s="107">
        <v>0.001480581769675171</v>
      </c>
      <c r="D58" s="103" t="s">
        <v>1345</v>
      </c>
      <c r="E58" s="103" t="b">
        <v>0</v>
      </c>
      <c r="F58" s="103" t="b">
        <v>0</v>
      </c>
      <c r="G58" s="103" t="b">
        <v>0</v>
      </c>
    </row>
    <row r="59" spans="1:7" ht="15">
      <c r="A59" s="105" t="s">
        <v>401</v>
      </c>
      <c r="B59" s="103">
        <v>13</v>
      </c>
      <c r="C59" s="107">
        <v>0.0015874750009588804</v>
      </c>
      <c r="D59" s="103" t="s">
        <v>1345</v>
      </c>
      <c r="E59" s="103" t="b">
        <v>0</v>
      </c>
      <c r="F59" s="103" t="b">
        <v>0</v>
      </c>
      <c r="G59" s="103" t="b">
        <v>0</v>
      </c>
    </row>
    <row r="60" spans="1:7" ht="15">
      <c r="A60" s="105" t="s">
        <v>402</v>
      </c>
      <c r="B60" s="103">
        <v>13</v>
      </c>
      <c r="C60" s="107">
        <v>0.0012194977677610257</v>
      </c>
      <c r="D60" s="103" t="s">
        <v>1345</v>
      </c>
      <c r="E60" s="103" t="b">
        <v>0</v>
      </c>
      <c r="F60" s="103" t="b">
        <v>0</v>
      </c>
      <c r="G60" s="103" t="b">
        <v>0</v>
      </c>
    </row>
    <row r="61" spans="1:7" ht="15">
      <c r="A61" s="105" t="s">
        <v>403</v>
      </c>
      <c r="B61" s="103">
        <v>13</v>
      </c>
      <c r="C61" s="107">
        <v>0.0017086605516275718</v>
      </c>
      <c r="D61" s="103" t="s">
        <v>1345</v>
      </c>
      <c r="E61" s="103" t="b">
        <v>0</v>
      </c>
      <c r="F61" s="103" t="b">
        <v>0</v>
      </c>
      <c r="G61" s="103" t="b">
        <v>0</v>
      </c>
    </row>
    <row r="62" spans="1:7" ht="15">
      <c r="A62" s="105" t="s">
        <v>404</v>
      </c>
      <c r="B62" s="103">
        <v>13</v>
      </c>
      <c r="C62" s="107">
        <v>0.0012984643794893968</v>
      </c>
      <c r="D62" s="103" t="s">
        <v>1345</v>
      </c>
      <c r="E62" s="103" t="b">
        <v>0</v>
      </c>
      <c r="F62" s="103" t="b">
        <v>0</v>
      </c>
      <c r="G62" s="103" t="b">
        <v>0</v>
      </c>
    </row>
    <row r="63" spans="1:7" ht="15">
      <c r="A63" s="105" t="s">
        <v>405</v>
      </c>
      <c r="B63" s="103">
        <v>12</v>
      </c>
      <c r="C63" s="107">
        <v>0.001577225124579297</v>
      </c>
      <c r="D63" s="103" t="s">
        <v>1345</v>
      </c>
      <c r="E63" s="103" t="b">
        <v>0</v>
      </c>
      <c r="F63" s="103" t="b">
        <v>0</v>
      </c>
      <c r="G63" s="103" t="b">
        <v>0</v>
      </c>
    </row>
    <row r="64" spans="1:7" ht="15">
      <c r="A64" s="105" t="s">
        <v>406</v>
      </c>
      <c r="B64" s="103">
        <v>12</v>
      </c>
      <c r="C64" s="107">
        <v>0.0022870340658323325</v>
      </c>
      <c r="D64" s="103" t="s">
        <v>1345</v>
      </c>
      <c r="E64" s="103" t="b">
        <v>0</v>
      </c>
      <c r="F64" s="103" t="b">
        <v>0</v>
      </c>
      <c r="G64" s="103" t="b">
        <v>0</v>
      </c>
    </row>
    <row r="65" spans="1:7" ht="15">
      <c r="A65" s="105" t="s">
        <v>407</v>
      </c>
      <c r="B65" s="103">
        <v>12</v>
      </c>
      <c r="C65" s="107">
        <v>0.0013666908643155424</v>
      </c>
      <c r="D65" s="103" t="s">
        <v>1345</v>
      </c>
      <c r="E65" s="103" t="b">
        <v>0</v>
      </c>
      <c r="F65" s="103" t="b">
        <v>0</v>
      </c>
      <c r="G65" s="103" t="b">
        <v>0</v>
      </c>
    </row>
    <row r="66" spans="1:7" ht="15">
      <c r="A66" s="105" t="s">
        <v>408</v>
      </c>
      <c r="B66" s="103">
        <v>12</v>
      </c>
      <c r="C66" s="107">
        <v>0.002046033448680813</v>
      </c>
      <c r="D66" s="103" t="s">
        <v>1345</v>
      </c>
      <c r="E66" s="103" t="b">
        <v>0</v>
      </c>
      <c r="F66" s="103" t="b">
        <v>0</v>
      </c>
      <c r="G66" s="103" t="b">
        <v>0</v>
      </c>
    </row>
    <row r="67" spans="1:7" ht="15">
      <c r="A67" s="105" t="s">
        <v>409</v>
      </c>
      <c r="B67" s="103">
        <v>12</v>
      </c>
      <c r="C67" s="107">
        <v>0.0018590988471542617</v>
      </c>
      <c r="D67" s="103" t="s">
        <v>1345</v>
      </c>
      <c r="E67" s="103" t="b">
        <v>1</v>
      </c>
      <c r="F67" s="103" t="b">
        <v>0</v>
      </c>
      <c r="G67" s="103" t="b">
        <v>0</v>
      </c>
    </row>
    <row r="68" spans="1:7" ht="15">
      <c r="A68" s="105" t="s">
        <v>410</v>
      </c>
      <c r="B68" s="103">
        <v>12</v>
      </c>
      <c r="C68" s="107">
        <v>0.0012784269378201074</v>
      </c>
      <c r="D68" s="103" t="s">
        <v>1345</v>
      </c>
      <c r="E68" s="103" t="b">
        <v>0</v>
      </c>
      <c r="F68" s="103" t="b">
        <v>0</v>
      </c>
      <c r="G68" s="103" t="b">
        <v>0</v>
      </c>
    </row>
    <row r="69" spans="1:7" ht="15">
      <c r="A69" s="105" t="s">
        <v>411</v>
      </c>
      <c r="B69" s="103">
        <v>12</v>
      </c>
      <c r="C69" s="107">
        <v>0.0022870340658323325</v>
      </c>
      <c r="D69" s="103" t="s">
        <v>1345</v>
      </c>
      <c r="E69" s="103" t="b">
        <v>0</v>
      </c>
      <c r="F69" s="103" t="b">
        <v>0</v>
      </c>
      <c r="G69" s="103" t="b">
        <v>0</v>
      </c>
    </row>
    <row r="70" spans="1:7" ht="15">
      <c r="A70" s="105" t="s">
        <v>412</v>
      </c>
      <c r="B70" s="103">
        <v>12</v>
      </c>
      <c r="C70" s="107">
        <v>0.0026267053580149675</v>
      </c>
      <c r="D70" s="103" t="s">
        <v>1345</v>
      </c>
      <c r="E70" s="103" t="b">
        <v>0</v>
      </c>
      <c r="F70" s="103" t="b">
        <v>0</v>
      </c>
      <c r="G70" s="103" t="b">
        <v>0</v>
      </c>
    </row>
    <row r="71" spans="1:7" ht="15">
      <c r="A71" s="105" t="s">
        <v>413</v>
      </c>
      <c r="B71" s="103">
        <v>12</v>
      </c>
      <c r="C71" s="107">
        <v>0.0026267053580149675</v>
      </c>
      <c r="D71" s="103" t="s">
        <v>1345</v>
      </c>
      <c r="E71" s="103" t="b">
        <v>0</v>
      </c>
      <c r="F71" s="103" t="b">
        <v>0</v>
      </c>
      <c r="G71" s="103" t="b">
        <v>0</v>
      </c>
    </row>
    <row r="72" spans="1:7" ht="15">
      <c r="A72" s="105" t="s">
        <v>414</v>
      </c>
      <c r="B72" s="103">
        <v>11</v>
      </c>
      <c r="C72" s="107">
        <v>0.0014457896975310224</v>
      </c>
      <c r="D72" s="103" t="s">
        <v>1345</v>
      </c>
      <c r="E72" s="103" t="b">
        <v>0</v>
      </c>
      <c r="F72" s="103" t="b">
        <v>0</v>
      </c>
      <c r="G72" s="103" t="b">
        <v>0</v>
      </c>
    </row>
    <row r="73" spans="1:7" ht="15">
      <c r="A73" s="105" t="s">
        <v>415</v>
      </c>
      <c r="B73" s="103">
        <v>11</v>
      </c>
      <c r="C73" s="107">
        <v>0.0015641653101233298</v>
      </c>
      <c r="D73" s="103" t="s">
        <v>1345</v>
      </c>
      <c r="E73" s="103" t="b">
        <v>0</v>
      </c>
      <c r="F73" s="103" t="b">
        <v>0</v>
      </c>
      <c r="G73" s="103" t="b">
        <v>0</v>
      </c>
    </row>
    <row r="74" spans="1:7" ht="15">
      <c r="A74" s="105" t="s">
        <v>416</v>
      </c>
      <c r="B74" s="103">
        <v>11</v>
      </c>
      <c r="C74" s="107">
        <v>0.0013432480777344374</v>
      </c>
      <c r="D74" s="103" t="s">
        <v>1345</v>
      </c>
      <c r="E74" s="103" t="b">
        <v>0</v>
      </c>
      <c r="F74" s="103" t="b">
        <v>0</v>
      </c>
      <c r="G74" s="103" t="b">
        <v>0</v>
      </c>
    </row>
    <row r="75" spans="1:7" ht="15">
      <c r="A75" s="105" t="s">
        <v>417</v>
      </c>
      <c r="B75" s="103">
        <v>11</v>
      </c>
      <c r="C75" s="107">
        <v>0.0012527999589559138</v>
      </c>
      <c r="D75" s="103" t="s">
        <v>1345</v>
      </c>
      <c r="E75" s="103" t="b">
        <v>0</v>
      </c>
      <c r="F75" s="103" t="b">
        <v>0</v>
      </c>
      <c r="G75" s="103" t="b">
        <v>0</v>
      </c>
    </row>
    <row r="76" spans="1:7" ht="15">
      <c r="A76" s="105" t="s">
        <v>418</v>
      </c>
      <c r="B76" s="103">
        <v>11</v>
      </c>
      <c r="C76" s="107">
        <v>0.0013432480777344374</v>
      </c>
      <c r="D76" s="103" t="s">
        <v>1345</v>
      </c>
      <c r="E76" s="103" t="b">
        <v>0</v>
      </c>
      <c r="F76" s="103" t="b">
        <v>0</v>
      </c>
      <c r="G76" s="103" t="b">
        <v>0</v>
      </c>
    </row>
    <row r="77" spans="1:7" ht="15">
      <c r="A77" s="105" t="s">
        <v>419</v>
      </c>
      <c r="B77" s="103">
        <v>11</v>
      </c>
      <c r="C77" s="107">
        <v>0.001171891359668432</v>
      </c>
      <c r="D77" s="103" t="s">
        <v>1345</v>
      </c>
      <c r="E77" s="103" t="b">
        <v>0</v>
      </c>
      <c r="F77" s="103" t="b">
        <v>0</v>
      </c>
      <c r="G77" s="103" t="b">
        <v>0</v>
      </c>
    </row>
    <row r="78" spans="1:7" ht="15">
      <c r="A78" s="105" t="s">
        <v>420</v>
      </c>
      <c r="B78" s="103">
        <v>11</v>
      </c>
      <c r="C78" s="107">
        <v>0.0017041739432247399</v>
      </c>
      <c r="D78" s="103" t="s">
        <v>1345</v>
      </c>
      <c r="E78" s="103" t="b">
        <v>0</v>
      </c>
      <c r="F78" s="103" t="b">
        <v>0</v>
      </c>
      <c r="G78" s="103" t="b">
        <v>0</v>
      </c>
    </row>
    <row r="79" spans="1:7" ht="15">
      <c r="A79" s="105" t="s">
        <v>421</v>
      </c>
      <c r="B79" s="103">
        <v>11</v>
      </c>
      <c r="C79" s="107">
        <v>0.0014457896975310224</v>
      </c>
      <c r="D79" s="103" t="s">
        <v>1345</v>
      </c>
      <c r="E79" s="103" t="b">
        <v>0</v>
      </c>
      <c r="F79" s="103" t="b">
        <v>0</v>
      </c>
      <c r="G79" s="103" t="b">
        <v>0</v>
      </c>
    </row>
    <row r="80" spans="1:7" ht="15">
      <c r="A80" s="105" t="s">
        <v>422</v>
      </c>
      <c r="B80" s="103">
        <v>11</v>
      </c>
      <c r="C80" s="107">
        <v>0.0017041739432247399</v>
      </c>
      <c r="D80" s="103" t="s">
        <v>1345</v>
      </c>
      <c r="E80" s="103" t="b">
        <v>0</v>
      </c>
      <c r="F80" s="103" t="b">
        <v>0</v>
      </c>
      <c r="G80" s="103" t="b">
        <v>0</v>
      </c>
    </row>
    <row r="81" spans="1:7" ht="15">
      <c r="A81" s="105" t="s">
        <v>423</v>
      </c>
      <c r="B81" s="103">
        <v>11</v>
      </c>
      <c r="C81" s="107">
        <v>0.0018755306612907453</v>
      </c>
      <c r="D81" s="103" t="s">
        <v>1345</v>
      </c>
      <c r="E81" s="103" t="b">
        <v>0</v>
      </c>
      <c r="F81" s="103" t="b">
        <v>0</v>
      </c>
      <c r="G81" s="103" t="b">
        <v>0</v>
      </c>
    </row>
    <row r="82" spans="1:7" ht="15">
      <c r="A82" s="105" t="s">
        <v>424</v>
      </c>
      <c r="B82" s="103">
        <v>11</v>
      </c>
      <c r="C82" s="107">
        <v>0.002096447893679638</v>
      </c>
      <c r="D82" s="103" t="s">
        <v>1345</v>
      </c>
      <c r="E82" s="103" t="b">
        <v>0</v>
      </c>
      <c r="F82" s="103" t="b">
        <v>0</v>
      </c>
      <c r="G82" s="103" t="b">
        <v>0</v>
      </c>
    </row>
    <row r="83" spans="1:7" ht="15">
      <c r="A83" s="105" t="s">
        <v>425</v>
      </c>
      <c r="B83" s="103">
        <v>11</v>
      </c>
      <c r="C83" s="107">
        <v>0.0013432480777344374</v>
      </c>
      <c r="D83" s="103" t="s">
        <v>1345</v>
      </c>
      <c r="E83" s="103" t="b">
        <v>0</v>
      </c>
      <c r="F83" s="103" t="b">
        <v>0</v>
      </c>
      <c r="G83" s="103" t="b">
        <v>0</v>
      </c>
    </row>
    <row r="84" spans="1:7" ht="15">
      <c r="A84" s="105" t="s">
        <v>426</v>
      </c>
      <c r="B84" s="103">
        <v>11</v>
      </c>
      <c r="C84" s="107">
        <v>0.0024078132448470536</v>
      </c>
      <c r="D84" s="103" t="s">
        <v>1345</v>
      </c>
      <c r="E84" s="103" t="b">
        <v>0</v>
      </c>
      <c r="F84" s="103" t="b">
        <v>0</v>
      </c>
      <c r="G84" s="103" t="b">
        <v>0</v>
      </c>
    </row>
    <row r="85" spans="1:7" ht="15">
      <c r="A85" s="105" t="s">
        <v>427</v>
      </c>
      <c r="B85" s="103">
        <v>11</v>
      </c>
      <c r="C85" s="107">
        <v>0.0014457896975310224</v>
      </c>
      <c r="D85" s="103" t="s">
        <v>1345</v>
      </c>
      <c r="E85" s="103" t="b">
        <v>0</v>
      </c>
      <c r="F85" s="103" t="b">
        <v>0</v>
      </c>
      <c r="G85" s="103" t="b">
        <v>0</v>
      </c>
    </row>
    <row r="86" spans="1:7" ht="15">
      <c r="A86" s="105" t="s">
        <v>428</v>
      </c>
      <c r="B86" s="103">
        <v>11</v>
      </c>
      <c r="C86" s="107">
        <v>0.0024078132448470536</v>
      </c>
      <c r="D86" s="103" t="s">
        <v>1345</v>
      </c>
      <c r="E86" s="103" t="b">
        <v>0</v>
      </c>
      <c r="F86" s="103" t="b">
        <v>1</v>
      </c>
      <c r="G86" s="103" t="b">
        <v>0</v>
      </c>
    </row>
    <row r="87" spans="1:7" ht="15">
      <c r="A87" s="105" t="s">
        <v>429</v>
      </c>
      <c r="B87" s="103">
        <v>11</v>
      </c>
      <c r="C87" s="107">
        <v>0.0017041739432247399</v>
      </c>
      <c r="D87" s="103" t="s">
        <v>1345</v>
      </c>
      <c r="E87" s="103" t="b">
        <v>0</v>
      </c>
      <c r="F87" s="103" t="b">
        <v>0</v>
      </c>
      <c r="G87" s="103" t="b">
        <v>0</v>
      </c>
    </row>
    <row r="88" spans="1:7" ht="15">
      <c r="A88" s="105" t="s">
        <v>430</v>
      </c>
      <c r="B88" s="103">
        <v>11</v>
      </c>
      <c r="C88" s="107">
        <v>0.0017041739432247399</v>
      </c>
      <c r="D88" s="103" t="s">
        <v>1345</v>
      </c>
      <c r="E88" s="103" t="b">
        <v>0</v>
      </c>
      <c r="F88" s="103" t="b">
        <v>0</v>
      </c>
      <c r="G88" s="103" t="b">
        <v>0</v>
      </c>
    </row>
    <row r="89" spans="1:7" ht="15">
      <c r="A89" s="105" t="s">
        <v>431</v>
      </c>
      <c r="B89" s="103">
        <v>11</v>
      </c>
      <c r="C89" s="107">
        <v>0.002096447893679638</v>
      </c>
      <c r="D89" s="103" t="s">
        <v>1345</v>
      </c>
      <c r="E89" s="103" t="b">
        <v>0</v>
      </c>
      <c r="F89" s="103" t="b">
        <v>0</v>
      </c>
      <c r="G89" s="103" t="b">
        <v>0</v>
      </c>
    </row>
    <row r="90" spans="1:7" ht="15">
      <c r="A90" s="105" t="s">
        <v>432</v>
      </c>
      <c r="B90" s="103">
        <v>10</v>
      </c>
      <c r="C90" s="107">
        <v>0.0012211346161222158</v>
      </c>
      <c r="D90" s="103" t="s">
        <v>1345</v>
      </c>
      <c r="E90" s="103" t="b">
        <v>0</v>
      </c>
      <c r="F90" s="103" t="b">
        <v>0</v>
      </c>
      <c r="G90" s="103" t="b">
        <v>0</v>
      </c>
    </row>
    <row r="91" spans="1:7" ht="15">
      <c r="A91" s="105" t="s">
        <v>433</v>
      </c>
      <c r="B91" s="103">
        <v>10</v>
      </c>
      <c r="C91" s="107">
        <v>0.0010653557815167563</v>
      </c>
      <c r="D91" s="103" t="s">
        <v>1345</v>
      </c>
      <c r="E91" s="103" t="b">
        <v>0</v>
      </c>
      <c r="F91" s="103" t="b">
        <v>0</v>
      </c>
      <c r="G91" s="103" t="b">
        <v>0</v>
      </c>
    </row>
    <row r="92" spans="1:7" ht="15">
      <c r="A92" s="105" t="s">
        <v>434</v>
      </c>
      <c r="B92" s="103">
        <v>10</v>
      </c>
      <c r="C92" s="107">
        <v>0.0011389090535962852</v>
      </c>
      <c r="D92" s="103" t="s">
        <v>1345</v>
      </c>
      <c r="E92" s="103" t="b">
        <v>0</v>
      </c>
      <c r="F92" s="103" t="b">
        <v>0</v>
      </c>
      <c r="G92" s="103" t="b">
        <v>0</v>
      </c>
    </row>
    <row r="93" spans="1:7" ht="15">
      <c r="A93" s="105" t="s">
        <v>435</v>
      </c>
      <c r="B93" s="103">
        <v>10</v>
      </c>
      <c r="C93" s="107">
        <v>0.0010653557815167563</v>
      </c>
      <c r="D93" s="103" t="s">
        <v>1345</v>
      </c>
      <c r="E93" s="103" t="b">
        <v>0</v>
      </c>
      <c r="F93" s="103" t="b">
        <v>0</v>
      </c>
      <c r="G93" s="103" t="b">
        <v>0</v>
      </c>
    </row>
    <row r="94" spans="1:7" ht="15">
      <c r="A94" s="105" t="s">
        <v>436</v>
      </c>
      <c r="B94" s="103">
        <v>10</v>
      </c>
      <c r="C94" s="107">
        <v>0.0013143542704827475</v>
      </c>
      <c r="D94" s="103" t="s">
        <v>1345</v>
      </c>
      <c r="E94" s="103" t="b">
        <v>0</v>
      </c>
      <c r="F94" s="103" t="b">
        <v>0</v>
      </c>
      <c r="G94" s="103" t="b">
        <v>0</v>
      </c>
    </row>
    <row r="95" spans="1:7" ht="15">
      <c r="A95" s="105" t="s">
        <v>437</v>
      </c>
      <c r="B95" s="103">
        <v>10</v>
      </c>
      <c r="C95" s="107">
        <v>0.0014219684637484817</v>
      </c>
      <c r="D95" s="103" t="s">
        <v>1345</v>
      </c>
      <c r="E95" s="103" t="b">
        <v>0</v>
      </c>
      <c r="F95" s="103" t="b">
        <v>0</v>
      </c>
      <c r="G95" s="103" t="b">
        <v>0</v>
      </c>
    </row>
    <row r="96" spans="1:7" ht="15">
      <c r="A96" s="105" t="s">
        <v>438</v>
      </c>
      <c r="B96" s="103">
        <v>10</v>
      </c>
      <c r="C96" s="107">
        <v>0.001549249039295218</v>
      </c>
      <c r="D96" s="103" t="s">
        <v>1345</v>
      </c>
      <c r="E96" s="103" t="b">
        <v>0</v>
      </c>
      <c r="F96" s="103" t="b">
        <v>0</v>
      </c>
      <c r="G96" s="103" t="b">
        <v>0</v>
      </c>
    </row>
    <row r="97" spans="1:7" ht="15">
      <c r="A97" s="105" t="s">
        <v>439</v>
      </c>
      <c r="B97" s="103">
        <v>10</v>
      </c>
      <c r="C97" s="107">
        <v>0.0012211346161222158</v>
      </c>
      <c r="D97" s="103" t="s">
        <v>1345</v>
      </c>
      <c r="E97" s="103" t="b">
        <v>0</v>
      </c>
      <c r="F97" s="103" t="b">
        <v>0</v>
      </c>
      <c r="G97" s="103" t="b">
        <v>0</v>
      </c>
    </row>
    <row r="98" spans="1:7" ht="15">
      <c r="A98" s="105" t="s">
        <v>440</v>
      </c>
      <c r="B98" s="103">
        <v>10</v>
      </c>
      <c r="C98" s="107">
        <v>0.001549249039295218</v>
      </c>
      <c r="D98" s="103" t="s">
        <v>1345</v>
      </c>
      <c r="E98" s="103" t="b">
        <v>0</v>
      </c>
      <c r="F98" s="103" t="b">
        <v>0</v>
      </c>
      <c r="G98" s="103" t="b">
        <v>0</v>
      </c>
    </row>
    <row r="99" spans="1:7" ht="15">
      <c r="A99" s="105" t="s">
        <v>441</v>
      </c>
      <c r="B99" s="103">
        <v>10</v>
      </c>
      <c r="C99" s="107">
        <v>0.001549249039295218</v>
      </c>
      <c r="D99" s="103" t="s">
        <v>1345</v>
      </c>
      <c r="E99" s="103" t="b">
        <v>0</v>
      </c>
      <c r="F99" s="103" t="b">
        <v>0</v>
      </c>
      <c r="G99" s="103" t="b">
        <v>0</v>
      </c>
    </row>
    <row r="100" spans="1:7" ht="15">
      <c r="A100" s="105" t="s">
        <v>442</v>
      </c>
      <c r="B100" s="103">
        <v>10</v>
      </c>
      <c r="C100" s="107">
        <v>0.0026728143894576015</v>
      </c>
      <c r="D100" s="103" t="s">
        <v>1345</v>
      </c>
      <c r="E100" s="103" t="b">
        <v>0</v>
      </c>
      <c r="F100" s="103" t="b">
        <v>0</v>
      </c>
      <c r="G100" s="103" t="b">
        <v>0</v>
      </c>
    </row>
    <row r="101" spans="1:7" ht="15">
      <c r="A101" s="105" t="s">
        <v>443</v>
      </c>
      <c r="B101" s="103">
        <v>10</v>
      </c>
      <c r="C101" s="107">
        <v>0.0014219684637484817</v>
      </c>
      <c r="D101" s="103" t="s">
        <v>1345</v>
      </c>
      <c r="E101" s="103" t="b">
        <v>0</v>
      </c>
      <c r="F101" s="103" t="b">
        <v>0</v>
      </c>
      <c r="G101" s="103" t="b">
        <v>0</v>
      </c>
    </row>
    <row r="102" spans="1:7" ht="15">
      <c r="A102" s="105" t="s">
        <v>444</v>
      </c>
      <c r="B102" s="103">
        <v>10</v>
      </c>
      <c r="C102" s="107">
        <v>0.0026728143894576015</v>
      </c>
      <c r="D102" s="103" t="s">
        <v>1345</v>
      </c>
      <c r="E102" s="103" t="b">
        <v>0</v>
      </c>
      <c r="F102" s="103" t="b">
        <v>0</v>
      </c>
      <c r="G102" s="103" t="b">
        <v>0</v>
      </c>
    </row>
    <row r="103" spans="1:7" ht="15">
      <c r="A103" s="105" t="s">
        <v>445</v>
      </c>
      <c r="B103" s="103">
        <v>9</v>
      </c>
      <c r="C103" s="107">
        <v>0.0010990211545099941</v>
      </c>
      <c r="D103" s="103" t="s">
        <v>1345</v>
      </c>
      <c r="E103" s="103" t="b">
        <v>0</v>
      </c>
      <c r="F103" s="103" t="b">
        <v>0</v>
      </c>
      <c r="G103" s="103" t="b">
        <v>0</v>
      </c>
    </row>
    <row r="104" spans="1:7" ht="15">
      <c r="A104" s="105" t="s">
        <v>446</v>
      </c>
      <c r="B104" s="103">
        <v>9</v>
      </c>
      <c r="C104" s="107">
        <v>0.0013943241353656963</v>
      </c>
      <c r="D104" s="103" t="s">
        <v>1345</v>
      </c>
      <c r="E104" s="103" t="b">
        <v>0</v>
      </c>
      <c r="F104" s="103" t="b">
        <v>0</v>
      </c>
      <c r="G104" s="103" t="b">
        <v>0</v>
      </c>
    </row>
    <row r="105" spans="1:7" ht="15">
      <c r="A105" s="105" t="s">
        <v>447</v>
      </c>
      <c r="B105" s="103">
        <v>9</v>
      </c>
      <c r="C105" s="107">
        <v>0.0013943241353656963</v>
      </c>
      <c r="D105" s="103" t="s">
        <v>1345</v>
      </c>
      <c r="E105" s="103" t="b">
        <v>0</v>
      </c>
      <c r="F105" s="103" t="b">
        <v>0</v>
      </c>
      <c r="G105" s="103" t="b">
        <v>0</v>
      </c>
    </row>
    <row r="106" spans="1:7" ht="15">
      <c r="A106" s="105" t="s">
        <v>448</v>
      </c>
      <c r="B106" s="103">
        <v>9</v>
      </c>
      <c r="C106" s="107">
        <v>0.0010990211545099941</v>
      </c>
      <c r="D106" s="103" t="s">
        <v>1345</v>
      </c>
      <c r="E106" s="103" t="b">
        <v>0</v>
      </c>
      <c r="F106" s="103" t="b">
        <v>0</v>
      </c>
      <c r="G106" s="103" t="b">
        <v>0</v>
      </c>
    </row>
    <row r="107" spans="1:7" ht="15">
      <c r="A107" s="105" t="s">
        <v>449</v>
      </c>
      <c r="B107" s="103">
        <v>9</v>
      </c>
      <c r="C107" s="107">
        <v>0.0010990211545099941</v>
      </c>
      <c r="D107" s="103" t="s">
        <v>1345</v>
      </c>
      <c r="E107" s="103" t="b">
        <v>1</v>
      </c>
      <c r="F107" s="103" t="b">
        <v>0</v>
      </c>
      <c r="G107" s="103" t="b">
        <v>0</v>
      </c>
    </row>
    <row r="108" spans="1:7" ht="15">
      <c r="A108" s="105" t="s">
        <v>450</v>
      </c>
      <c r="B108" s="103">
        <v>9</v>
      </c>
      <c r="C108" s="107">
        <v>0.0011829188434344727</v>
      </c>
      <c r="D108" s="103" t="s">
        <v>1345</v>
      </c>
      <c r="E108" s="103" t="b">
        <v>0</v>
      </c>
      <c r="F108" s="103" t="b">
        <v>0</v>
      </c>
      <c r="G108" s="103" t="b">
        <v>0</v>
      </c>
    </row>
    <row r="109" spans="1:7" ht="15">
      <c r="A109" s="105" t="s">
        <v>451</v>
      </c>
      <c r="B109" s="103">
        <v>9</v>
      </c>
      <c r="C109" s="107">
        <v>0.0010250181482366568</v>
      </c>
      <c r="D109" s="103" t="s">
        <v>1345</v>
      </c>
      <c r="E109" s="103" t="b">
        <v>0</v>
      </c>
      <c r="F109" s="103" t="b">
        <v>0</v>
      </c>
      <c r="G109" s="103" t="b">
        <v>0</v>
      </c>
    </row>
    <row r="110" spans="1:7" ht="15">
      <c r="A110" s="105" t="s">
        <v>452</v>
      </c>
      <c r="B110" s="103">
        <v>9</v>
      </c>
      <c r="C110" s="107">
        <v>0.001970029018511226</v>
      </c>
      <c r="D110" s="103" t="s">
        <v>1345</v>
      </c>
      <c r="E110" s="103" t="b">
        <v>0</v>
      </c>
      <c r="F110" s="103" t="b">
        <v>0</v>
      </c>
      <c r="G110" s="103" t="b">
        <v>0</v>
      </c>
    </row>
    <row r="111" spans="1:7" ht="15">
      <c r="A111" s="105" t="s">
        <v>453</v>
      </c>
      <c r="B111" s="103">
        <v>9</v>
      </c>
      <c r="C111" s="107">
        <v>0.0010250181482366568</v>
      </c>
      <c r="D111" s="103" t="s">
        <v>1345</v>
      </c>
      <c r="E111" s="103" t="b">
        <v>0</v>
      </c>
      <c r="F111" s="103" t="b">
        <v>0</v>
      </c>
      <c r="G111" s="103" t="b">
        <v>0</v>
      </c>
    </row>
    <row r="112" spans="1:7" ht="15">
      <c r="A112" s="105" t="s">
        <v>454</v>
      </c>
      <c r="B112" s="103">
        <v>9</v>
      </c>
      <c r="C112" s="107">
        <v>0.0010990211545099941</v>
      </c>
      <c r="D112" s="103" t="s">
        <v>1345</v>
      </c>
      <c r="E112" s="103" t="b">
        <v>0</v>
      </c>
      <c r="F112" s="103" t="b">
        <v>0</v>
      </c>
      <c r="G112" s="103" t="b">
        <v>0</v>
      </c>
    </row>
    <row r="113" spans="1:7" ht="15">
      <c r="A113" s="105" t="s">
        <v>455</v>
      </c>
      <c r="B113" s="103">
        <v>9</v>
      </c>
      <c r="C113" s="107">
        <v>0.0011829188434344727</v>
      </c>
      <c r="D113" s="103" t="s">
        <v>1345</v>
      </c>
      <c r="E113" s="103" t="b">
        <v>0</v>
      </c>
      <c r="F113" s="103" t="b">
        <v>0</v>
      </c>
      <c r="G113" s="103" t="b">
        <v>0</v>
      </c>
    </row>
    <row r="114" spans="1:7" ht="15">
      <c r="A114" s="105" t="s">
        <v>456</v>
      </c>
      <c r="B114" s="103">
        <v>9</v>
      </c>
      <c r="C114" s="107">
        <v>0.0012797716173736334</v>
      </c>
      <c r="D114" s="103" t="s">
        <v>1345</v>
      </c>
      <c r="E114" s="103" t="b">
        <v>1</v>
      </c>
      <c r="F114" s="103" t="b">
        <v>0</v>
      </c>
      <c r="G114" s="103" t="b">
        <v>0</v>
      </c>
    </row>
    <row r="115" spans="1:7" ht="15">
      <c r="A115" s="105" t="s">
        <v>457</v>
      </c>
      <c r="B115" s="103">
        <v>9</v>
      </c>
      <c r="C115" s="107">
        <v>0.0013943241353656963</v>
      </c>
      <c r="D115" s="103" t="s">
        <v>1345</v>
      </c>
      <c r="E115" s="103" t="b">
        <v>0</v>
      </c>
      <c r="F115" s="103" t="b">
        <v>0</v>
      </c>
      <c r="G115" s="103" t="b">
        <v>0</v>
      </c>
    </row>
    <row r="116" spans="1:7" ht="15">
      <c r="A116" s="105" t="s">
        <v>458</v>
      </c>
      <c r="B116" s="103">
        <v>9</v>
      </c>
      <c r="C116" s="107">
        <v>0.0011829188434344727</v>
      </c>
      <c r="D116" s="103" t="s">
        <v>1345</v>
      </c>
      <c r="E116" s="103" t="b">
        <v>0</v>
      </c>
      <c r="F116" s="103" t="b">
        <v>0</v>
      </c>
      <c r="G116" s="103" t="b">
        <v>0</v>
      </c>
    </row>
    <row r="117" spans="1:7" ht="15">
      <c r="A117" s="105" t="s">
        <v>459</v>
      </c>
      <c r="B117" s="103">
        <v>9</v>
      </c>
      <c r="C117" s="107">
        <v>0.0017152755493742493</v>
      </c>
      <c r="D117" s="103" t="s">
        <v>1345</v>
      </c>
      <c r="E117" s="103" t="b">
        <v>0</v>
      </c>
      <c r="F117" s="103" t="b">
        <v>0</v>
      </c>
      <c r="G117" s="103" t="b">
        <v>0</v>
      </c>
    </row>
    <row r="118" spans="1:7" ht="15">
      <c r="A118" s="105" t="s">
        <v>460</v>
      </c>
      <c r="B118" s="103">
        <v>9</v>
      </c>
      <c r="C118" s="107">
        <v>0.0012797716173736334</v>
      </c>
      <c r="D118" s="103" t="s">
        <v>1345</v>
      </c>
      <c r="E118" s="103" t="b">
        <v>0</v>
      </c>
      <c r="F118" s="103" t="b">
        <v>0</v>
      </c>
      <c r="G118" s="103" t="b">
        <v>0</v>
      </c>
    </row>
    <row r="119" spans="1:7" ht="15">
      <c r="A119" s="105" t="s">
        <v>461</v>
      </c>
      <c r="B119" s="103">
        <v>9</v>
      </c>
      <c r="C119" s="107">
        <v>0.0010250181482366568</v>
      </c>
      <c r="D119" s="103" t="s">
        <v>1345</v>
      </c>
      <c r="E119" s="103" t="b">
        <v>0</v>
      </c>
      <c r="F119" s="103" t="b">
        <v>0</v>
      </c>
      <c r="G119" s="103" t="b">
        <v>0</v>
      </c>
    </row>
    <row r="120" spans="1:7" ht="15">
      <c r="A120" s="105" t="s">
        <v>462</v>
      </c>
      <c r="B120" s="103">
        <v>9</v>
      </c>
      <c r="C120" s="107">
        <v>0.0011829188434344727</v>
      </c>
      <c r="D120" s="103" t="s">
        <v>1345</v>
      </c>
      <c r="E120" s="103" t="b">
        <v>0</v>
      </c>
      <c r="F120" s="103" t="b">
        <v>0</v>
      </c>
      <c r="G120" s="103" t="b">
        <v>0</v>
      </c>
    </row>
    <row r="121" spans="1:7" ht="15">
      <c r="A121" s="105" t="s">
        <v>463</v>
      </c>
      <c r="B121" s="103">
        <v>9</v>
      </c>
      <c r="C121" s="107">
        <v>0.0017152755493742493</v>
      </c>
      <c r="D121" s="103" t="s">
        <v>1345</v>
      </c>
      <c r="E121" s="103" t="b">
        <v>0</v>
      </c>
      <c r="F121" s="103" t="b">
        <v>0</v>
      </c>
      <c r="G121" s="103" t="b">
        <v>0</v>
      </c>
    </row>
    <row r="122" spans="1:7" ht="15">
      <c r="A122" s="105" t="s">
        <v>464</v>
      </c>
      <c r="B122" s="103">
        <v>9</v>
      </c>
      <c r="C122" s="107">
        <v>0.0015345250865106098</v>
      </c>
      <c r="D122" s="103" t="s">
        <v>1345</v>
      </c>
      <c r="E122" s="103" t="b">
        <v>0</v>
      </c>
      <c r="F122" s="103" t="b">
        <v>0</v>
      </c>
      <c r="G122" s="103" t="b">
        <v>0</v>
      </c>
    </row>
    <row r="123" spans="1:7" ht="15">
      <c r="A123" s="105" t="s">
        <v>465</v>
      </c>
      <c r="B123" s="103">
        <v>9</v>
      </c>
      <c r="C123" s="107">
        <v>0.0017152755493742493</v>
      </c>
      <c r="D123" s="103" t="s">
        <v>1345</v>
      </c>
      <c r="E123" s="103" t="b">
        <v>0</v>
      </c>
      <c r="F123" s="103" t="b">
        <v>0</v>
      </c>
      <c r="G123" s="103" t="b">
        <v>0</v>
      </c>
    </row>
    <row r="124" spans="1:7" ht="15">
      <c r="A124" s="105" t="s">
        <v>466</v>
      </c>
      <c r="B124" s="103">
        <v>8</v>
      </c>
      <c r="C124" s="107">
        <v>0.0009769076928977727</v>
      </c>
      <c r="D124" s="103" t="s">
        <v>1345</v>
      </c>
      <c r="E124" s="103" t="b">
        <v>0</v>
      </c>
      <c r="F124" s="103" t="b">
        <v>0</v>
      </c>
      <c r="G124" s="103" t="b">
        <v>0</v>
      </c>
    </row>
    <row r="125" spans="1:7" ht="15">
      <c r="A125" s="105" t="s">
        <v>467</v>
      </c>
      <c r="B125" s="103">
        <v>8</v>
      </c>
      <c r="C125" s="107">
        <v>0.0011375747709987854</v>
      </c>
      <c r="D125" s="103" t="s">
        <v>1345</v>
      </c>
      <c r="E125" s="103" t="b">
        <v>0</v>
      </c>
      <c r="F125" s="103" t="b">
        <v>0</v>
      </c>
      <c r="G125" s="103" t="b">
        <v>0</v>
      </c>
    </row>
    <row r="126" spans="1:7" ht="15">
      <c r="A126" s="105" t="s">
        <v>468</v>
      </c>
      <c r="B126" s="103">
        <v>8</v>
      </c>
      <c r="C126" s="107">
        <v>0.0011375747709987854</v>
      </c>
      <c r="D126" s="103" t="s">
        <v>1345</v>
      </c>
      <c r="E126" s="103" t="b">
        <v>0</v>
      </c>
      <c r="F126" s="103" t="b">
        <v>0</v>
      </c>
      <c r="G126" s="103" t="b">
        <v>0</v>
      </c>
    </row>
    <row r="127" spans="1:7" ht="15">
      <c r="A127" s="105" t="s">
        <v>469</v>
      </c>
      <c r="B127" s="103">
        <v>8</v>
      </c>
      <c r="C127" s="107">
        <v>0.0011375747709987854</v>
      </c>
      <c r="D127" s="103" t="s">
        <v>1345</v>
      </c>
      <c r="E127" s="103" t="b">
        <v>0</v>
      </c>
      <c r="F127" s="103" t="b">
        <v>0</v>
      </c>
      <c r="G127" s="103" t="b">
        <v>0</v>
      </c>
    </row>
    <row r="128" spans="1:7" ht="15">
      <c r="A128" s="105" t="s">
        <v>470</v>
      </c>
      <c r="B128" s="103">
        <v>8</v>
      </c>
      <c r="C128" s="107">
        <v>0.001051483416386198</v>
      </c>
      <c r="D128" s="103" t="s">
        <v>1345</v>
      </c>
      <c r="E128" s="103" t="b">
        <v>0</v>
      </c>
      <c r="F128" s="103" t="b">
        <v>0</v>
      </c>
      <c r="G128" s="103" t="b">
        <v>0</v>
      </c>
    </row>
    <row r="129" spans="1:7" ht="15">
      <c r="A129" s="105" t="s">
        <v>471</v>
      </c>
      <c r="B129" s="103">
        <v>8</v>
      </c>
      <c r="C129" s="107">
        <v>0.001051483416386198</v>
      </c>
      <c r="D129" s="103" t="s">
        <v>1345</v>
      </c>
      <c r="E129" s="103" t="b">
        <v>0</v>
      </c>
      <c r="F129" s="103" t="b">
        <v>0</v>
      </c>
      <c r="G129" s="103" t="b">
        <v>0</v>
      </c>
    </row>
    <row r="130" spans="1:7" ht="15">
      <c r="A130" s="105" t="s">
        <v>472</v>
      </c>
      <c r="B130" s="103">
        <v>8</v>
      </c>
      <c r="C130" s="107">
        <v>0.0012393992314361747</v>
      </c>
      <c r="D130" s="103" t="s">
        <v>1345</v>
      </c>
      <c r="E130" s="103" t="b">
        <v>0</v>
      </c>
      <c r="F130" s="103" t="b">
        <v>0</v>
      </c>
      <c r="G130" s="103" t="b">
        <v>0</v>
      </c>
    </row>
    <row r="131" spans="1:7" ht="15">
      <c r="A131" s="105" t="s">
        <v>473</v>
      </c>
      <c r="B131" s="103">
        <v>8</v>
      </c>
      <c r="C131" s="107">
        <v>0.0011375747709987854</v>
      </c>
      <c r="D131" s="103" t="s">
        <v>1345</v>
      </c>
      <c r="E131" s="103" t="b">
        <v>0</v>
      </c>
      <c r="F131" s="103" t="b">
        <v>0</v>
      </c>
      <c r="G131" s="103" t="b">
        <v>0</v>
      </c>
    </row>
    <row r="132" spans="1:7" ht="15">
      <c r="A132" s="105" t="s">
        <v>474</v>
      </c>
      <c r="B132" s="103">
        <v>8</v>
      </c>
      <c r="C132" s="107">
        <v>0.0011375747709987854</v>
      </c>
      <c r="D132" s="103" t="s">
        <v>1345</v>
      </c>
      <c r="E132" s="103" t="b">
        <v>0</v>
      </c>
      <c r="F132" s="103" t="b">
        <v>0</v>
      </c>
      <c r="G132" s="103" t="b">
        <v>0</v>
      </c>
    </row>
    <row r="133" spans="1:7" ht="15">
      <c r="A133" s="105" t="s">
        <v>475</v>
      </c>
      <c r="B133" s="103">
        <v>8</v>
      </c>
      <c r="C133" s="107">
        <v>0.0011375747709987854</v>
      </c>
      <c r="D133" s="103" t="s">
        <v>1345</v>
      </c>
      <c r="E133" s="103" t="b">
        <v>0</v>
      </c>
      <c r="F133" s="103" t="b">
        <v>0</v>
      </c>
      <c r="G133" s="103" t="b">
        <v>0</v>
      </c>
    </row>
    <row r="134" spans="1:7" ht="15">
      <c r="A134" s="105" t="s">
        <v>476</v>
      </c>
      <c r="B134" s="103">
        <v>8</v>
      </c>
      <c r="C134" s="107">
        <v>0.0011375747709987854</v>
      </c>
      <c r="D134" s="103" t="s">
        <v>1345</v>
      </c>
      <c r="E134" s="103" t="b">
        <v>0</v>
      </c>
      <c r="F134" s="103" t="b">
        <v>0</v>
      </c>
      <c r="G134" s="103" t="b">
        <v>0</v>
      </c>
    </row>
    <row r="135" spans="1:7" ht="15">
      <c r="A135" s="105" t="s">
        <v>477</v>
      </c>
      <c r="B135" s="103">
        <v>8</v>
      </c>
      <c r="C135" s="107">
        <v>0.0012393992314361747</v>
      </c>
      <c r="D135" s="103" t="s">
        <v>1345</v>
      </c>
      <c r="E135" s="103" t="b">
        <v>0</v>
      </c>
      <c r="F135" s="103" t="b">
        <v>0</v>
      </c>
      <c r="G135" s="103" t="b">
        <v>0</v>
      </c>
    </row>
    <row r="136" spans="1:7" ht="15">
      <c r="A136" s="105" t="s">
        <v>478</v>
      </c>
      <c r="B136" s="103">
        <v>8</v>
      </c>
      <c r="C136" s="107">
        <v>0.001051483416386198</v>
      </c>
      <c r="D136" s="103" t="s">
        <v>1345</v>
      </c>
      <c r="E136" s="103" t="b">
        <v>0</v>
      </c>
      <c r="F136" s="103" t="b">
        <v>0</v>
      </c>
      <c r="G136" s="103" t="b">
        <v>0</v>
      </c>
    </row>
    <row r="137" spans="1:7" ht="15">
      <c r="A137" s="105" t="s">
        <v>479</v>
      </c>
      <c r="B137" s="103">
        <v>8</v>
      </c>
      <c r="C137" s="107">
        <v>0.0011375747709987854</v>
      </c>
      <c r="D137" s="103" t="s">
        <v>1345</v>
      </c>
      <c r="E137" s="103" t="b">
        <v>0</v>
      </c>
      <c r="F137" s="103" t="b">
        <v>0</v>
      </c>
      <c r="G137" s="103" t="b">
        <v>0</v>
      </c>
    </row>
    <row r="138" spans="1:7" ht="15">
      <c r="A138" s="105" t="s">
        <v>480</v>
      </c>
      <c r="B138" s="103">
        <v>8</v>
      </c>
      <c r="C138" s="107">
        <v>0.001524689377221555</v>
      </c>
      <c r="D138" s="103" t="s">
        <v>1345</v>
      </c>
      <c r="E138" s="103" t="b">
        <v>0</v>
      </c>
      <c r="F138" s="103" t="b">
        <v>0</v>
      </c>
      <c r="G138" s="103" t="b">
        <v>0</v>
      </c>
    </row>
    <row r="139" spans="1:7" ht="15">
      <c r="A139" s="105" t="s">
        <v>481</v>
      </c>
      <c r="B139" s="103">
        <v>8</v>
      </c>
      <c r="C139" s="107">
        <v>0.0011375747709987854</v>
      </c>
      <c r="D139" s="103" t="s">
        <v>1345</v>
      </c>
      <c r="E139" s="103" t="b">
        <v>0</v>
      </c>
      <c r="F139" s="103" t="b">
        <v>0</v>
      </c>
      <c r="G139" s="103" t="b">
        <v>0</v>
      </c>
    </row>
    <row r="140" spans="1:7" ht="15">
      <c r="A140" s="105" t="s">
        <v>482</v>
      </c>
      <c r="B140" s="103">
        <v>8</v>
      </c>
      <c r="C140" s="107">
        <v>0.0011375747709987854</v>
      </c>
      <c r="D140" s="103" t="s">
        <v>1345</v>
      </c>
      <c r="E140" s="103" t="b">
        <v>0</v>
      </c>
      <c r="F140" s="103" t="b">
        <v>0</v>
      </c>
      <c r="G140" s="103" t="b">
        <v>0</v>
      </c>
    </row>
    <row r="141" spans="1:7" ht="15">
      <c r="A141" s="105" t="s">
        <v>483</v>
      </c>
      <c r="B141" s="103">
        <v>8</v>
      </c>
      <c r="C141" s="107">
        <v>0.001751136905343312</v>
      </c>
      <c r="D141" s="103" t="s">
        <v>1345</v>
      </c>
      <c r="E141" s="103" t="b">
        <v>0</v>
      </c>
      <c r="F141" s="103" t="b">
        <v>0</v>
      </c>
      <c r="G141" s="103" t="b">
        <v>0</v>
      </c>
    </row>
    <row r="142" spans="1:7" ht="15">
      <c r="A142" s="105" t="s">
        <v>484</v>
      </c>
      <c r="B142" s="103">
        <v>8</v>
      </c>
      <c r="C142" s="107">
        <v>0.0011375747709987854</v>
      </c>
      <c r="D142" s="103" t="s">
        <v>1345</v>
      </c>
      <c r="E142" s="103" t="b">
        <v>0</v>
      </c>
      <c r="F142" s="103" t="b">
        <v>0</v>
      </c>
      <c r="G142" s="103" t="b">
        <v>0</v>
      </c>
    </row>
    <row r="143" spans="1:7" ht="15">
      <c r="A143" s="105" t="s">
        <v>485</v>
      </c>
      <c r="B143" s="103">
        <v>8</v>
      </c>
      <c r="C143" s="107">
        <v>0.0013640222991205422</v>
      </c>
      <c r="D143" s="103" t="s">
        <v>1345</v>
      </c>
      <c r="E143" s="103" t="b">
        <v>0</v>
      </c>
      <c r="F143" s="103" t="b">
        <v>0</v>
      </c>
      <c r="G143" s="103" t="b">
        <v>0</v>
      </c>
    </row>
    <row r="144" spans="1:7" ht="15">
      <c r="A144" s="105" t="s">
        <v>486</v>
      </c>
      <c r="B144" s="103">
        <v>8</v>
      </c>
      <c r="C144" s="107">
        <v>0.0012393992314361747</v>
      </c>
      <c r="D144" s="103" t="s">
        <v>1345</v>
      </c>
      <c r="E144" s="103" t="b">
        <v>0</v>
      </c>
      <c r="F144" s="103" t="b">
        <v>0</v>
      </c>
      <c r="G144" s="103" t="b">
        <v>0</v>
      </c>
    </row>
    <row r="145" spans="1:7" ht="15">
      <c r="A145" s="105" t="s">
        <v>487</v>
      </c>
      <c r="B145" s="103">
        <v>8</v>
      </c>
      <c r="C145" s="107">
        <v>0.0013640222991205422</v>
      </c>
      <c r="D145" s="103" t="s">
        <v>1345</v>
      </c>
      <c r="E145" s="103" t="b">
        <v>0</v>
      </c>
      <c r="F145" s="103" t="b">
        <v>0</v>
      </c>
      <c r="G145" s="103" t="b">
        <v>0</v>
      </c>
    </row>
    <row r="146" spans="1:7" ht="15">
      <c r="A146" s="105" t="s">
        <v>488</v>
      </c>
      <c r="B146" s="103">
        <v>8</v>
      </c>
      <c r="C146" s="107">
        <v>0.0012393992314361747</v>
      </c>
      <c r="D146" s="103" t="s">
        <v>1345</v>
      </c>
      <c r="E146" s="103" t="b">
        <v>0</v>
      </c>
      <c r="F146" s="103" t="b">
        <v>0</v>
      </c>
      <c r="G146" s="103" t="b">
        <v>0</v>
      </c>
    </row>
    <row r="147" spans="1:7" ht="15">
      <c r="A147" s="105" t="s">
        <v>489</v>
      </c>
      <c r="B147" s="103">
        <v>8</v>
      </c>
      <c r="C147" s="107">
        <v>0.001051483416386198</v>
      </c>
      <c r="D147" s="103" t="s">
        <v>1345</v>
      </c>
      <c r="E147" s="103" t="b">
        <v>0</v>
      </c>
      <c r="F147" s="103" t="b">
        <v>0</v>
      </c>
      <c r="G147" s="103" t="b">
        <v>0</v>
      </c>
    </row>
    <row r="148" spans="1:7" ht="15">
      <c r="A148" s="105" t="s">
        <v>490</v>
      </c>
      <c r="B148" s="103">
        <v>8</v>
      </c>
      <c r="C148" s="107">
        <v>0.0013640222991205422</v>
      </c>
      <c r="D148" s="103" t="s">
        <v>1345</v>
      </c>
      <c r="E148" s="103" t="b">
        <v>0</v>
      </c>
      <c r="F148" s="103" t="b">
        <v>0</v>
      </c>
      <c r="G148" s="103" t="b">
        <v>0</v>
      </c>
    </row>
    <row r="149" spans="1:7" ht="15">
      <c r="A149" s="105" t="s">
        <v>491</v>
      </c>
      <c r="B149" s="103">
        <v>8</v>
      </c>
      <c r="C149" s="107">
        <v>0.0013640222991205422</v>
      </c>
      <c r="D149" s="103" t="s">
        <v>1345</v>
      </c>
      <c r="E149" s="103" t="b">
        <v>0</v>
      </c>
      <c r="F149" s="103" t="b">
        <v>0</v>
      </c>
      <c r="G149" s="103" t="b">
        <v>0</v>
      </c>
    </row>
    <row r="150" spans="1:7" ht="15">
      <c r="A150" s="105" t="s">
        <v>492</v>
      </c>
      <c r="B150" s="103">
        <v>8</v>
      </c>
      <c r="C150" s="107">
        <v>0.001751136905343312</v>
      </c>
      <c r="D150" s="103" t="s">
        <v>1345</v>
      </c>
      <c r="E150" s="103" t="b">
        <v>0</v>
      </c>
      <c r="F150" s="103" t="b">
        <v>0</v>
      </c>
      <c r="G150" s="103" t="b">
        <v>0</v>
      </c>
    </row>
    <row r="151" spans="1:7" ht="15">
      <c r="A151" s="105" t="s">
        <v>493</v>
      </c>
      <c r="B151" s="103">
        <v>8</v>
      </c>
      <c r="C151" s="107">
        <v>0.0021382515115660815</v>
      </c>
      <c r="D151" s="103" t="s">
        <v>1345</v>
      </c>
      <c r="E151" s="103" t="b">
        <v>1</v>
      </c>
      <c r="F151" s="103" t="b">
        <v>0</v>
      </c>
      <c r="G151" s="103" t="b">
        <v>0</v>
      </c>
    </row>
    <row r="152" spans="1:7" ht="15">
      <c r="A152" s="105" t="s">
        <v>494</v>
      </c>
      <c r="B152" s="103">
        <v>8</v>
      </c>
      <c r="C152" s="107">
        <v>0.0021382515115660815</v>
      </c>
      <c r="D152" s="103" t="s">
        <v>1345</v>
      </c>
      <c r="E152" s="103" t="b">
        <v>0</v>
      </c>
      <c r="F152" s="103" t="b">
        <v>0</v>
      </c>
      <c r="G152" s="103" t="b">
        <v>0</v>
      </c>
    </row>
    <row r="153" spans="1:7" ht="15">
      <c r="A153" s="105" t="s">
        <v>495</v>
      </c>
      <c r="B153" s="103">
        <v>8</v>
      </c>
      <c r="C153" s="107">
        <v>0.0021382515115660815</v>
      </c>
      <c r="D153" s="103" t="s">
        <v>1345</v>
      </c>
      <c r="E153" s="103" t="b">
        <v>0</v>
      </c>
      <c r="F153" s="103" t="b">
        <v>0</v>
      </c>
      <c r="G153" s="103" t="b">
        <v>0</v>
      </c>
    </row>
    <row r="154" spans="1:7" ht="15">
      <c r="A154" s="105" t="s">
        <v>496</v>
      </c>
      <c r="B154" s="103">
        <v>7</v>
      </c>
      <c r="C154" s="107">
        <v>0.0010844743275066529</v>
      </c>
      <c r="D154" s="103" t="s">
        <v>1345</v>
      </c>
      <c r="E154" s="103" t="b">
        <v>0</v>
      </c>
      <c r="F154" s="103" t="b">
        <v>0</v>
      </c>
      <c r="G154" s="103" t="b">
        <v>0</v>
      </c>
    </row>
    <row r="155" spans="1:7" ht="15">
      <c r="A155" s="105" t="s">
        <v>497</v>
      </c>
      <c r="B155" s="103">
        <v>7</v>
      </c>
      <c r="C155" s="107">
        <v>0.0009953779246239373</v>
      </c>
      <c r="D155" s="103" t="s">
        <v>1345</v>
      </c>
      <c r="E155" s="103" t="b">
        <v>0</v>
      </c>
      <c r="F155" s="103" t="b">
        <v>0</v>
      </c>
      <c r="G155" s="103" t="b">
        <v>0</v>
      </c>
    </row>
    <row r="156" spans="1:7" ht="15">
      <c r="A156" s="105" t="s">
        <v>498</v>
      </c>
      <c r="B156" s="103">
        <v>7</v>
      </c>
      <c r="C156" s="107">
        <v>0.0009200479893379234</v>
      </c>
      <c r="D156" s="103" t="s">
        <v>1345</v>
      </c>
      <c r="E156" s="103" t="b">
        <v>0</v>
      </c>
      <c r="F156" s="103" t="b">
        <v>0</v>
      </c>
      <c r="G156" s="103" t="b">
        <v>0</v>
      </c>
    </row>
    <row r="157" spans="1:7" ht="15">
      <c r="A157" s="105" t="s">
        <v>499</v>
      </c>
      <c r="B157" s="103">
        <v>7</v>
      </c>
      <c r="C157" s="107">
        <v>0.0011935195117304745</v>
      </c>
      <c r="D157" s="103" t="s">
        <v>1345</v>
      </c>
      <c r="E157" s="103" t="b">
        <v>0</v>
      </c>
      <c r="F157" s="103" t="b">
        <v>0</v>
      </c>
      <c r="G157" s="103" t="b">
        <v>0</v>
      </c>
    </row>
    <row r="158" spans="1:7" ht="15">
      <c r="A158" s="105" t="s">
        <v>500</v>
      </c>
      <c r="B158" s="103">
        <v>7</v>
      </c>
      <c r="C158" s="107">
        <v>0.0011935195117304745</v>
      </c>
      <c r="D158" s="103" t="s">
        <v>1345</v>
      </c>
      <c r="E158" s="103" t="b">
        <v>0</v>
      </c>
      <c r="F158" s="103" t="b">
        <v>0</v>
      </c>
      <c r="G158" s="103" t="b">
        <v>0</v>
      </c>
    </row>
    <row r="159" spans="1:7" ht="15">
      <c r="A159" s="105" t="s">
        <v>501</v>
      </c>
      <c r="B159" s="103">
        <v>7</v>
      </c>
      <c r="C159" s="107">
        <v>0.0010844743275066529</v>
      </c>
      <c r="D159" s="103" t="s">
        <v>1345</v>
      </c>
      <c r="E159" s="103" t="b">
        <v>0</v>
      </c>
      <c r="F159" s="103" t="b">
        <v>0</v>
      </c>
      <c r="G159" s="103" t="b">
        <v>0</v>
      </c>
    </row>
    <row r="160" spans="1:7" ht="15">
      <c r="A160" s="105" t="s">
        <v>502</v>
      </c>
      <c r="B160" s="103">
        <v>7</v>
      </c>
      <c r="C160" s="107">
        <v>0.0009200479893379234</v>
      </c>
      <c r="D160" s="103" t="s">
        <v>1345</v>
      </c>
      <c r="E160" s="103" t="b">
        <v>0</v>
      </c>
      <c r="F160" s="103" t="b">
        <v>0</v>
      </c>
      <c r="G160" s="103" t="b">
        <v>0</v>
      </c>
    </row>
    <row r="161" spans="1:7" ht="15">
      <c r="A161" s="105" t="s">
        <v>503</v>
      </c>
      <c r="B161" s="103">
        <v>7</v>
      </c>
      <c r="C161" s="107">
        <v>0.0013341032050688607</v>
      </c>
      <c r="D161" s="103" t="s">
        <v>1345</v>
      </c>
      <c r="E161" s="103" t="b">
        <v>0</v>
      </c>
      <c r="F161" s="103" t="b">
        <v>0</v>
      </c>
      <c r="G161" s="103" t="b">
        <v>0</v>
      </c>
    </row>
    <row r="162" spans="1:7" ht="15">
      <c r="A162" s="105" t="s">
        <v>504</v>
      </c>
      <c r="B162" s="103">
        <v>7</v>
      </c>
      <c r="C162" s="107">
        <v>0.0009200479893379234</v>
      </c>
      <c r="D162" s="103" t="s">
        <v>1345</v>
      </c>
      <c r="E162" s="103" t="b">
        <v>0</v>
      </c>
      <c r="F162" s="103" t="b">
        <v>0</v>
      </c>
      <c r="G162" s="103" t="b">
        <v>0</v>
      </c>
    </row>
    <row r="163" spans="1:7" ht="15">
      <c r="A163" s="105" t="s">
        <v>505</v>
      </c>
      <c r="B163" s="103">
        <v>7</v>
      </c>
      <c r="C163" s="107">
        <v>0.0010844743275066529</v>
      </c>
      <c r="D163" s="103" t="s">
        <v>1345</v>
      </c>
      <c r="E163" s="103" t="b">
        <v>0</v>
      </c>
      <c r="F163" s="103" t="b">
        <v>0</v>
      </c>
      <c r="G163" s="103" t="b">
        <v>0</v>
      </c>
    </row>
    <row r="164" spans="1:7" ht="15">
      <c r="A164" s="105" t="s">
        <v>506</v>
      </c>
      <c r="B164" s="103">
        <v>7</v>
      </c>
      <c r="C164" s="107">
        <v>0.0011935195117304745</v>
      </c>
      <c r="D164" s="103" t="s">
        <v>1345</v>
      </c>
      <c r="E164" s="103" t="b">
        <v>0</v>
      </c>
      <c r="F164" s="103" t="b">
        <v>0</v>
      </c>
      <c r="G164" s="103" t="b">
        <v>0</v>
      </c>
    </row>
    <row r="165" spans="1:7" ht="15">
      <c r="A165" s="105" t="s">
        <v>507</v>
      </c>
      <c r="B165" s="103">
        <v>7</v>
      </c>
      <c r="C165" s="107">
        <v>0.0018709700726203214</v>
      </c>
      <c r="D165" s="103" t="s">
        <v>1345</v>
      </c>
      <c r="E165" s="103" t="b">
        <v>0</v>
      </c>
      <c r="F165" s="103" t="b">
        <v>0</v>
      </c>
      <c r="G165" s="103" t="b">
        <v>0</v>
      </c>
    </row>
    <row r="166" spans="1:7" ht="15">
      <c r="A166" s="105" t="s">
        <v>508</v>
      </c>
      <c r="B166" s="103">
        <v>7</v>
      </c>
      <c r="C166" s="107">
        <v>0.0013341032050688607</v>
      </c>
      <c r="D166" s="103" t="s">
        <v>1345</v>
      </c>
      <c r="E166" s="103" t="b">
        <v>0</v>
      </c>
      <c r="F166" s="103" t="b">
        <v>0</v>
      </c>
      <c r="G166" s="103" t="b">
        <v>0</v>
      </c>
    </row>
    <row r="167" spans="1:7" ht="15">
      <c r="A167" s="105" t="s">
        <v>509</v>
      </c>
      <c r="B167" s="103">
        <v>7</v>
      </c>
      <c r="C167" s="107">
        <v>0.0009200479893379234</v>
      </c>
      <c r="D167" s="103" t="s">
        <v>1345</v>
      </c>
      <c r="E167" s="103" t="b">
        <v>0</v>
      </c>
      <c r="F167" s="103" t="b">
        <v>0</v>
      </c>
      <c r="G167" s="103" t="b">
        <v>0</v>
      </c>
    </row>
    <row r="168" spans="1:7" ht="15">
      <c r="A168" s="105" t="s">
        <v>510</v>
      </c>
      <c r="B168" s="103">
        <v>7</v>
      </c>
      <c r="C168" s="107">
        <v>0.0009200479893379234</v>
      </c>
      <c r="D168" s="103" t="s">
        <v>1345</v>
      </c>
      <c r="E168" s="103" t="b">
        <v>0</v>
      </c>
      <c r="F168" s="103" t="b">
        <v>0</v>
      </c>
      <c r="G168" s="103" t="b">
        <v>0</v>
      </c>
    </row>
    <row r="169" spans="1:7" ht="15">
      <c r="A169" s="105" t="s">
        <v>511</v>
      </c>
      <c r="B169" s="103">
        <v>7</v>
      </c>
      <c r="C169" s="107">
        <v>0.0011935195117304745</v>
      </c>
      <c r="D169" s="103" t="s">
        <v>1345</v>
      </c>
      <c r="E169" s="103" t="b">
        <v>0</v>
      </c>
      <c r="F169" s="103" t="b">
        <v>0</v>
      </c>
      <c r="G169" s="103" t="b">
        <v>0</v>
      </c>
    </row>
    <row r="170" spans="1:7" ht="15">
      <c r="A170" s="105" t="s">
        <v>512</v>
      </c>
      <c r="B170" s="103">
        <v>7</v>
      </c>
      <c r="C170" s="107">
        <v>0.0011935195117304745</v>
      </c>
      <c r="D170" s="103" t="s">
        <v>1345</v>
      </c>
      <c r="E170" s="103" t="b">
        <v>0</v>
      </c>
      <c r="F170" s="103" t="b">
        <v>0</v>
      </c>
      <c r="G170" s="103" t="b">
        <v>0</v>
      </c>
    </row>
    <row r="171" spans="1:7" ht="15">
      <c r="A171" s="105" t="s">
        <v>513</v>
      </c>
      <c r="B171" s="103">
        <v>7</v>
      </c>
      <c r="C171" s="107">
        <v>0.0010844743275066529</v>
      </c>
      <c r="D171" s="103" t="s">
        <v>1345</v>
      </c>
      <c r="E171" s="103" t="b">
        <v>0</v>
      </c>
      <c r="F171" s="103" t="b">
        <v>0</v>
      </c>
      <c r="G171" s="103" t="b">
        <v>0</v>
      </c>
    </row>
    <row r="172" spans="1:7" ht="15">
      <c r="A172" s="105" t="s">
        <v>514</v>
      </c>
      <c r="B172" s="103">
        <v>7</v>
      </c>
      <c r="C172" s="107">
        <v>0.0013341032050688607</v>
      </c>
      <c r="D172" s="103" t="s">
        <v>1345</v>
      </c>
      <c r="E172" s="103" t="b">
        <v>0</v>
      </c>
      <c r="F172" s="103" t="b">
        <v>0</v>
      </c>
      <c r="G172" s="103" t="b">
        <v>0</v>
      </c>
    </row>
    <row r="173" spans="1:7" ht="15">
      <c r="A173" s="105" t="s">
        <v>515</v>
      </c>
      <c r="B173" s="103">
        <v>7</v>
      </c>
      <c r="C173" s="107">
        <v>0.0013341032050688607</v>
      </c>
      <c r="D173" s="103" t="s">
        <v>1345</v>
      </c>
      <c r="E173" s="103" t="b">
        <v>0</v>
      </c>
      <c r="F173" s="103" t="b">
        <v>0</v>
      </c>
      <c r="G173" s="103" t="b">
        <v>0</v>
      </c>
    </row>
    <row r="174" spans="1:7" ht="15">
      <c r="A174" s="105" t="s">
        <v>516</v>
      </c>
      <c r="B174" s="103">
        <v>7</v>
      </c>
      <c r="C174" s="107">
        <v>0.0009953779246239373</v>
      </c>
      <c r="D174" s="103" t="s">
        <v>1345</v>
      </c>
      <c r="E174" s="103" t="b">
        <v>0</v>
      </c>
      <c r="F174" s="103" t="b">
        <v>0</v>
      </c>
      <c r="G174" s="103" t="b">
        <v>0</v>
      </c>
    </row>
    <row r="175" spans="1:7" ht="15">
      <c r="A175" s="105" t="s">
        <v>517</v>
      </c>
      <c r="B175" s="103">
        <v>7</v>
      </c>
      <c r="C175" s="107">
        <v>0.0009953779246239373</v>
      </c>
      <c r="D175" s="103" t="s">
        <v>1345</v>
      </c>
      <c r="E175" s="103" t="b">
        <v>0</v>
      </c>
      <c r="F175" s="103" t="b">
        <v>0</v>
      </c>
      <c r="G175" s="103" t="b">
        <v>0</v>
      </c>
    </row>
    <row r="176" spans="1:7" ht="15">
      <c r="A176" s="105" t="s">
        <v>518</v>
      </c>
      <c r="B176" s="103">
        <v>7</v>
      </c>
      <c r="C176" s="107">
        <v>0.0015322447921753979</v>
      </c>
      <c r="D176" s="103" t="s">
        <v>1345</v>
      </c>
      <c r="E176" s="103" t="b">
        <v>0</v>
      </c>
      <c r="F176" s="103" t="b">
        <v>0</v>
      </c>
      <c r="G176" s="103" t="b">
        <v>0</v>
      </c>
    </row>
    <row r="177" spans="1:7" ht="15">
      <c r="A177" s="105" t="s">
        <v>519</v>
      </c>
      <c r="B177" s="103">
        <v>7</v>
      </c>
      <c r="C177" s="107">
        <v>0.0013341032050688607</v>
      </c>
      <c r="D177" s="103" t="s">
        <v>1345</v>
      </c>
      <c r="E177" s="103" t="b">
        <v>0</v>
      </c>
      <c r="F177" s="103" t="b">
        <v>0</v>
      </c>
      <c r="G177" s="103" t="b">
        <v>0</v>
      </c>
    </row>
    <row r="178" spans="1:7" ht="15">
      <c r="A178" s="105" t="s">
        <v>520</v>
      </c>
      <c r="B178" s="103">
        <v>7</v>
      </c>
      <c r="C178" s="107">
        <v>0.0011935195117304745</v>
      </c>
      <c r="D178" s="103" t="s">
        <v>1345</v>
      </c>
      <c r="E178" s="103" t="b">
        <v>0</v>
      </c>
      <c r="F178" s="103" t="b">
        <v>0</v>
      </c>
      <c r="G178" s="103" t="b">
        <v>0</v>
      </c>
    </row>
    <row r="179" spans="1:7" ht="15">
      <c r="A179" s="105" t="s">
        <v>521</v>
      </c>
      <c r="B179" s="103">
        <v>7</v>
      </c>
      <c r="C179" s="107">
        <v>0.0011935195117304745</v>
      </c>
      <c r="D179" s="103" t="s">
        <v>1345</v>
      </c>
      <c r="E179" s="103" t="b">
        <v>0</v>
      </c>
      <c r="F179" s="103" t="b">
        <v>0</v>
      </c>
      <c r="G179" s="103" t="b">
        <v>0</v>
      </c>
    </row>
    <row r="180" spans="1:7" ht="15">
      <c r="A180" s="105" t="s">
        <v>522</v>
      </c>
      <c r="B180" s="103">
        <v>7</v>
      </c>
      <c r="C180" s="107">
        <v>0.0011935195117304745</v>
      </c>
      <c r="D180" s="103" t="s">
        <v>1345</v>
      </c>
      <c r="E180" s="103" t="b">
        <v>0</v>
      </c>
      <c r="F180" s="103" t="b">
        <v>0</v>
      </c>
      <c r="G180" s="103" t="b">
        <v>0</v>
      </c>
    </row>
    <row r="181" spans="1:7" ht="15">
      <c r="A181" s="105" t="s">
        <v>523</v>
      </c>
      <c r="B181" s="103">
        <v>7</v>
      </c>
      <c r="C181" s="107">
        <v>0.0009953779246239373</v>
      </c>
      <c r="D181" s="103" t="s">
        <v>1345</v>
      </c>
      <c r="E181" s="103" t="b">
        <v>0</v>
      </c>
      <c r="F181" s="103" t="b">
        <v>0</v>
      </c>
      <c r="G181" s="103" t="b">
        <v>0</v>
      </c>
    </row>
    <row r="182" spans="1:7" ht="15">
      <c r="A182" s="105" t="s">
        <v>524</v>
      </c>
      <c r="B182" s="103">
        <v>7</v>
      </c>
      <c r="C182" s="107">
        <v>0.0013341032050688607</v>
      </c>
      <c r="D182" s="103" t="s">
        <v>1345</v>
      </c>
      <c r="E182" s="103" t="b">
        <v>0</v>
      </c>
      <c r="F182" s="103" t="b">
        <v>0</v>
      </c>
      <c r="G182" s="103" t="b">
        <v>0</v>
      </c>
    </row>
    <row r="183" spans="1:7" ht="15">
      <c r="A183" s="105" t="s">
        <v>525</v>
      </c>
      <c r="B183" s="103">
        <v>7</v>
      </c>
      <c r="C183" s="107">
        <v>0.0015322447921753979</v>
      </c>
      <c r="D183" s="103" t="s">
        <v>1345</v>
      </c>
      <c r="E183" s="103" t="b">
        <v>0</v>
      </c>
      <c r="F183" s="103" t="b">
        <v>0</v>
      </c>
      <c r="G183" s="103" t="b">
        <v>0</v>
      </c>
    </row>
    <row r="184" spans="1:7" ht="15">
      <c r="A184" s="105" t="s">
        <v>526</v>
      </c>
      <c r="B184" s="103">
        <v>7</v>
      </c>
      <c r="C184" s="107">
        <v>0.0018709700726203214</v>
      </c>
      <c r="D184" s="103" t="s">
        <v>1345</v>
      </c>
      <c r="E184" s="103" t="b">
        <v>0</v>
      </c>
      <c r="F184" s="103" t="b">
        <v>0</v>
      </c>
      <c r="G184" s="103" t="b">
        <v>0</v>
      </c>
    </row>
    <row r="185" spans="1:7" ht="15">
      <c r="A185" s="105" t="s">
        <v>527</v>
      </c>
      <c r="B185" s="103">
        <v>7</v>
      </c>
      <c r="C185" s="107">
        <v>0.0013341032050688607</v>
      </c>
      <c r="D185" s="103" t="s">
        <v>1345</v>
      </c>
      <c r="E185" s="103" t="b">
        <v>0</v>
      </c>
      <c r="F185" s="103" t="b">
        <v>0</v>
      </c>
      <c r="G185" s="103" t="b">
        <v>0</v>
      </c>
    </row>
    <row r="186" spans="1:7" ht="15">
      <c r="A186" s="105" t="s">
        <v>528</v>
      </c>
      <c r="B186" s="103">
        <v>7</v>
      </c>
      <c r="C186" s="107">
        <v>0.0018709700726203214</v>
      </c>
      <c r="D186" s="103" t="s">
        <v>1345</v>
      </c>
      <c r="E186" s="103" t="b">
        <v>0</v>
      </c>
      <c r="F186" s="103" t="b">
        <v>0</v>
      </c>
      <c r="G186" s="103" t="b">
        <v>0</v>
      </c>
    </row>
    <row r="187" spans="1:7" ht="15">
      <c r="A187" s="105" t="s">
        <v>529</v>
      </c>
      <c r="B187" s="103">
        <v>6</v>
      </c>
      <c r="C187" s="107">
        <v>0.0009295494235771308</v>
      </c>
      <c r="D187" s="103" t="s">
        <v>1345</v>
      </c>
      <c r="E187" s="103" t="b">
        <v>0</v>
      </c>
      <c r="F187" s="103" t="b">
        <v>0</v>
      </c>
      <c r="G187" s="103" t="b">
        <v>0</v>
      </c>
    </row>
    <row r="188" spans="1:7" ht="15">
      <c r="A188" s="105" t="s">
        <v>530</v>
      </c>
      <c r="B188" s="103">
        <v>6</v>
      </c>
      <c r="C188" s="107">
        <v>0.0010230167243404065</v>
      </c>
      <c r="D188" s="103" t="s">
        <v>1345</v>
      </c>
      <c r="E188" s="103" t="b">
        <v>0</v>
      </c>
      <c r="F188" s="103" t="b">
        <v>0</v>
      </c>
      <c r="G188" s="103" t="b">
        <v>0</v>
      </c>
    </row>
    <row r="189" spans="1:7" ht="15">
      <c r="A189" s="105" t="s">
        <v>531</v>
      </c>
      <c r="B189" s="103">
        <v>6</v>
      </c>
      <c r="C189" s="107">
        <v>0.0013133526790074838</v>
      </c>
      <c r="D189" s="103" t="s">
        <v>1345</v>
      </c>
      <c r="E189" s="103" t="b">
        <v>0</v>
      </c>
      <c r="F189" s="103" t="b">
        <v>0</v>
      </c>
      <c r="G189" s="103" t="b">
        <v>0</v>
      </c>
    </row>
    <row r="190" spans="1:7" ht="15">
      <c r="A190" s="105" t="s">
        <v>532</v>
      </c>
      <c r="B190" s="103">
        <v>6</v>
      </c>
      <c r="C190" s="107">
        <v>0.0011435170329161662</v>
      </c>
      <c r="D190" s="103" t="s">
        <v>1345</v>
      </c>
      <c r="E190" s="103" t="b">
        <v>0</v>
      </c>
      <c r="F190" s="103" t="b">
        <v>0</v>
      </c>
      <c r="G190" s="103" t="b">
        <v>0</v>
      </c>
    </row>
    <row r="191" spans="1:7" ht="15">
      <c r="A191" s="105" t="s">
        <v>533</v>
      </c>
      <c r="B191" s="103">
        <v>6</v>
      </c>
      <c r="C191" s="107">
        <v>0.0010230167243404065</v>
      </c>
      <c r="D191" s="103" t="s">
        <v>1345</v>
      </c>
      <c r="E191" s="103" t="b">
        <v>0</v>
      </c>
      <c r="F191" s="103" t="b">
        <v>0</v>
      </c>
      <c r="G191" s="103" t="b">
        <v>0</v>
      </c>
    </row>
    <row r="192" spans="1:7" ht="15">
      <c r="A192" s="105" t="s">
        <v>534</v>
      </c>
      <c r="B192" s="103">
        <v>6</v>
      </c>
      <c r="C192" s="107">
        <v>0.000853181078249089</v>
      </c>
      <c r="D192" s="103" t="s">
        <v>1345</v>
      </c>
      <c r="E192" s="103" t="b">
        <v>0</v>
      </c>
      <c r="F192" s="103" t="b">
        <v>0</v>
      </c>
      <c r="G192" s="103" t="b">
        <v>0</v>
      </c>
    </row>
    <row r="193" spans="1:7" ht="15">
      <c r="A193" s="105" t="s">
        <v>535</v>
      </c>
      <c r="B193" s="103">
        <v>6</v>
      </c>
      <c r="C193" s="107">
        <v>0.0011435170329161662</v>
      </c>
      <c r="D193" s="103" t="s">
        <v>1345</v>
      </c>
      <c r="E193" s="103" t="b">
        <v>0</v>
      </c>
      <c r="F193" s="103" t="b">
        <v>0</v>
      </c>
      <c r="G193" s="103" t="b">
        <v>0</v>
      </c>
    </row>
    <row r="194" spans="1:7" ht="15">
      <c r="A194" s="105" t="s">
        <v>536</v>
      </c>
      <c r="B194" s="103">
        <v>6</v>
      </c>
      <c r="C194" s="107">
        <v>0.0011435170329161662</v>
      </c>
      <c r="D194" s="103" t="s">
        <v>1345</v>
      </c>
      <c r="E194" s="103" t="b">
        <v>0</v>
      </c>
      <c r="F194" s="103" t="b">
        <v>0</v>
      </c>
      <c r="G194" s="103" t="b">
        <v>0</v>
      </c>
    </row>
    <row r="195" spans="1:7" ht="15">
      <c r="A195" s="105" t="s">
        <v>537</v>
      </c>
      <c r="B195" s="103">
        <v>6</v>
      </c>
      <c r="C195" s="107">
        <v>0.000853181078249089</v>
      </c>
      <c r="D195" s="103" t="s">
        <v>1345</v>
      </c>
      <c r="E195" s="103" t="b">
        <v>0</v>
      </c>
      <c r="F195" s="103" t="b">
        <v>0</v>
      </c>
      <c r="G195" s="103" t="b">
        <v>0</v>
      </c>
    </row>
    <row r="196" spans="1:7" ht="15">
      <c r="A196" s="105" t="s">
        <v>538</v>
      </c>
      <c r="B196" s="103">
        <v>6</v>
      </c>
      <c r="C196" s="107">
        <v>0.0009295494235771308</v>
      </c>
      <c r="D196" s="103" t="s">
        <v>1345</v>
      </c>
      <c r="E196" s="103" t="b">
        <v>0</v>
      </c>
      <c r="F196" s="103" t="b">
        <v>0</v>
      </c>
      <c r="G196" s="103" t="b">
        <v>0</v>
      </c>
    </row>
    <row r="197" spans="1:7" ht="15">
      <c r="A197" s="105" t="s">
        <v>539</v>
      </c>
      <c r="B197" s="103">
        <v>6</v>
      </c>
      <c r="C197" s="107">
        <v>0.000853181078249089</v>
      </c>
      <c r="D197" s="103" t="s">
        <v>1345</v>
      </c>
      <c r="E197" s="103" t="b">
        <v>0</v>
      </c>
      <c r="F197" s="103" t="b">
        <v>0</v>
      </c>
      <c r="G197" s="103" t="b">
        <v>0</v>
      </c>
    </row>
    <row r="198" spans="1:7" ht="15">
      <c r="A198" s="105" t="s">
        <v>540</v>
      </c>
      <c r="B198" s="103">
        <v>6</v>
      </c>
      <c r="C198" s="107">
        <v>0.0010230167243404065</v>
      </c>
      <c r="D198" s="103" t="s">
        <v>1345</v>
      </c>
      <c r="E198" s="103" t="b">
        <v>0</v>
      </c>
      <c r="F198" s="103" t="b">
        <v>0</v>
      </c>
      <c r="G198" s="103" t="b">
        <v>0</v>
      </c>
    </row>
    <row r="199" spans="1:7" ht="15">
      <c r="A199" s="105" t="s">
        <v>541</v>
      </c>
      <c r="B199" s="103">
        <v>6</v>
      </c>
      <c r="C199" s="107">
        <v>0.0009295494235771308</v>
      </c>
      <c r="D199" s="103" t="s">
        <v>1345</v>
      </c>
      <c r="E199" s="103" t="b">
        <v>0</v>
      </c>
      <c r="F199" s="103" t="b">
        <v>0</v>
      </c>
      <c r="G199" s="103" t="b">
        <v>0</v>
      </c>
    </row>
    <row r="200" spans="1:7" ht="15">
      <c r="A200" s="105" t="s">
        <v>542</v>
      </c>
      <c r="B200" s="103">
        <v>6</v>
      </c>
      <c r="C200" s="107">
        <v>0.000853181078249089</v>
      </c>
      <c r="D200" s="103" t="s">
        <v>1345</v>
      </c>
      <c r="E200" s="103" t="b">
        <v>0</v>
      </c>
      <c r="F200" s="103" t="b">
        <v>0</v>
      </c>
      <c r="G200" s="103" t="b">
        <v>0</v>
      </c>
    </row>
    <row r="201" spans="1:7" ht="15">
      <c r="A201" s="105" t="s">
        <v>543</v>
      </c>
      <c r="B201" s="103">
        <v>6</v>
      </c>
      <c r="C201" s="107">
        <v>0.0011435170329161662</v>
      </c>
      <c r="D201" s="103" t="s">
        <v>1345</v>
      </c>
      <c r="E201" s="103" t="b">
        <v>0</v>
      </c>
      <c r="F201" s="103" t="b">
        <v>0</v>
      </c>
      <c r="G201" s="103" t="b">
        <v>0</v>
      </c>
    </row>
    <row r="202" spans="1:7" ht="15">
      <c r="A202" s="105" t="s">
        <v>544</v>
      </c>
      <c r="B202" s="103">
        <v>6</v>
      </c>
      <c r="C202" s="107">
        <v>0.0010230167243404065</v>
      </c>
      <c r="D202" s="103" t="s">
        <v>1345</v>
      </c>
      <c r="E202" s="103" t="b">
        <v>0</v>
      </c>
      <c r="F202" s="103" t="b">
        <v>0</v>
      </c>
      <c r="G202" s="103" t="b">
        <v>0</v>
      </c>
    </row>
    <row r="203" spans="1:7" ht="15">
      <c r="A203" s="105" t="s">
        <v>545</v>
      </c>
      <c r="B203" s="103">
        <v>6</v>
      </c>
      <c r="C203" s="107">
        <v>0.0010230167243404065</v>
      </c>
      <c r="D203" s="103" t="s">
        <v>1345</v>
      </c>
      <c r="E203" s="103" t="b">
        <v>0</v>
      </c>
      <c r="F203" s="103" t="b">
        <v>0</v>
      </c>
      <c r="G203" s="103" t="b">
        <v>0</v>
      </c>
    </row>
    <row r="204" spans="1:7" ht="15">
      <c r="A204" s="105" t="s">
        <v>546</v>
      </c>
      <c r="B204" s="103">
        <v>6</v>
      </c>
      <c r="C204" s="107">
        <v>0.0013133526790074838</v>
      </c>
      <c r="D204" s="103" t="s">
        <v>1345</v>
      </c>
      <c r="E204" s="103" t="b">
        <v>0</v>
      </c>
      <c r="F204" s="103" t="b">
        <v>0</v>
      </c>
      <c r="G204" s="103" t="b">
        <v>0</v>
      </c>
    </row>
    <row r="205" spans="1:7" ht="15">
      <c r="A205" s="105" t="s">
        <v>547</v>
      </c>
      <c r="B205" s="103">
        <v>6</v>
      </c>
      <c r="C205" s="107">
        <v>0.0009295494235771308</v>
      </c>
      <c r="D205" s="103" t="s">
        <v>1345</v>
      </c>
      <c r="E205" s="103" t="b">
        <v>0</v>
      </c>
      <c r="F205" s="103" t="b">
        <v>0</v>
      </c>
      <c r="G205" s="103" t="b">
        <v>0</v>
      </c>
    </row>
    <row r="206" spans="1:7" ht="15">
      <c r="A206" s="105" t="s">
        <v>548</v>
      </c>
      <c r="B206" s="103">
        <v>6</v>
      </c>
      <c r="C206" s="107">
        <v>0.0010230167243404065</v>
      </c>
      <c r="D206" s="103" t="s">
        <v>1345</v>
      </c>
      <c r="E206" s="103" t="b">
        <v>0</v>
      </c>
      <c r="F206" s="103" t="b">
        <v>0</v>
      </c>
      <c r="G206" s="103" t="b">
        <v>0</v>
      </c>
    </row>
    <row r="207" spans="1:7" ht="15">
      <c r="A207" s="105" t="s">
        <v>549</v>
      </c>
      <c r="B207" s="103">
        <v>6</v>
      </c>
      <c r="C207" s="107">
        <v>0.0010230167243404065</v>
      </c>
      <c r="D207" s="103" t="s">
        <v>1345</v>
      </c>
      <c r="E207" s="103" t="b">
        <v>0</v>
      </c>
      <c r="F207" s="103" t="b">
        <v>0</v>
      </c>
      <c r="G207" s="103" t="b">
        <v>0</v>
      </c>
    </row>
    <row r="208" spans="1:7" ht="15">
      <c r="A208" s="105" t="s">
        <v>550</v>
      </c>
      <c r="B208" s="103">
        <v>6</v>
      </c>
      <c r="C208" s="107">
        <v>0.0010230167243404065</v>
      </c>
      <c r="D208" s="103" t="s">
        <v>1345</v>
      </c>
      <c r="E208" s="103" t="b">
        <v>0</v>
      </c>
      <c r="F208" s="103" t="b">
        <v>0</v>
      </c>
      <c r="G208" s="103" t="b">
        <v>0</v>
      </c>
    </row>
    <row r="209" spans="1:7" ht="15">
      <c r="A209" s="105" t="s">
        <v>551</v>
      </c>
      <c r="B209" s="103">
        <v>6</v>
      </c>
      <c r="C209" s="107">
        <v>0.0010230167243404065</v>
      </c>
      <c r="D209" s="103" t="s">
        <v>1345</v>
      </c>
      <c r="E209" s="103" t="b">
        <v>0</v>
      </c>
      <c r="F209" s="103" t="b">
        <v>0</v>
      </c>
      <c r="G209" s="103" t="b">
        <v>0</v>
      </c>
    </row>
    <row r="210" spans="1:7" ht="15">
      <c r="A210" s="105" t="s">
        <v>552</v>
      </c>
      <c r="B210" s="103">
        <v>6</v>
      </c>
      <c r="C210" s="107">
        <v>0.0009295494235771308</v>
      </c>
      <c r="D210" s="103" t="s">
        <v>1345</v>
      </c>
      <c r="E210" s="103" t="b">
        <v>0</v>
      </c>
      <c r="F210" s="103" t="b">
        <v>0</v>
      </c>
      <c r="G210" s="103" t="b">
        <v>0</v>
      </c>
    </row>
    <row r="211" spans="1:7" ht="15">
      <c r="A211" s="105" t="s">
        <v>553</v>
      </c>
      <c r="B211" s="103">
        <v>6</v>
      </c>
      <c r="C211" s="107">
        <v>0.0013133526790074838</v>
      </c>
      <c r="D211" s="103" t="s">
        <v>1345</v>
      </c>
      <c r="E211" s="103" t="b">
        <v>0</v>
      </c>
      <c r="F211" s="103" t="b">
        <v>0</v>
      </c>
      <c r="G211" s="103" t="b">
        <v>0</v>
      </c>
    </row>
    <row r="212" spans="1:7" ht="15">
      <c r="A212" s="105" t="s">
        <v>554</v>
      </c>
      <c r="B212" s="103">
        <v>6</v>
      </c>
      <c r="C212" s="107">
        <v>0.0013133526790074838</v>
      </c>
      <c r="D212" s="103" t="s">
        <v>1345</v>
      </c>
      <c r="E212" s="103" t="b">
        <v>0</v>
      </c>
      <c r="F212" s="103" t="b">
        <v>0</v>
      </c>
      <c r="G212" s="103" t="b">
        <v>0</v>
      </c>
    </row>
    <row r="213" spans="1:7" ht="15">
      <c r="A213" s="105" t="s">
        <v>555</v>
      </c>
      <c r="B213" s="103">
        <v>6</v>
      </c>
      <c r="C213" s="107">
        <v>0.0011435170329161662</v>
      </c>
      <c r="D213" s="103" t="s">
        <v>1345</v>
      </c>
      <c r="E213" s="103" t="b">
        <v>0</v>
      </c>
      <c r="F213" s="103" t="b">
        <v>0</v>
      </c>
      <c r="G213" s="103" t="b">
        <v>0</v>
      </c>
    </row>
    <row r="214" spans="1:7" ht="15">
      <c r="A214" s="105" t="s">
        <v>556</v>
      </c>
      <c r="B214" s="103">
        <v>6</v>
      </c>
      <c r="C214" s="107">
        <v>0.0013133526790074838</v>
      </c>
      <c r="D214" s="103" t="s">
        <v>1345</v>
      </c>
      <c r="E214" s="103" t="b">
        <v>0</v>
      </c>
      <c r="F214" s="103" t="b">
        <v>0</v>
      </c>
      <c r="G214" s="103" t="b">
        <v>0</v>
      </c>
    </row>
    <row r="215" spans="1:7" ht="15">
      <c r="A215" s="105" t="s">
        <v>557</v>
      </c>
      <c r="B215" s="103">
        <v>6</v>
      </c>
      <c r="C215" s="107">
        <v>0.0009295494235771308</v>
      </c>
      <c r="D215" s="103" t="s">
        <v>1345</v>
      </c>
      <c r="E215" s="103" t="b">
        <v>0</v>
      </c>
      <c r="F215" s="103" t="b">
        <v>0</v>
      </c>
      <c r="G215" s="103" t="b">
        <v>0</v>
      </c>
    </row>
    <row r="216" spans="1:7" ht="15">
      <c r="A216" s="105" t="s">
        <v>558</v>
      </c>
      <c r="B216" s="103">
        <v>6</v>
      </c>
      <c r="C216" s="107">
        <v>0.0013133526790074838</v>
      </c>
      <c r="D216" s="103" t="s">
        <v>1345</v>
      </c>
      <c r="E216" s="103" t="b">
        <v>0</v>
      </c>
      <c r="F216" s="103" t="b">
        <v>0</v>
      </c>
      <c r="G216" s="103" t="b">
        <v>0</v>
      </c>
    </row>
    <row r="217" spans="1:7" ht="15">
      <c r="A217" s="105" t="s">
        <v>559</v>
      </c>
      <c r="B217" s="103">
        <v>6</v>
      </c>
      <c r="C217" s="107">
        <v>0.0010230167243404065</v>
      </c>
      <c r="D217" s="103" t="s">
        <v>1345</v>
      </c>
      <c r="E217" s="103" t="b">
        <v>0</v>
      </c>
      <c r="F217" s="103" t="b">
        <v>0</v>
      </c>
      <c r="G217" s="103" t="b">
        <v>0</v>
      </c>
    </row>
    <row r="218" spans="1:7" ht="15">
      <c r="A218" s="105" t="s">
        <v>560</v>
      </c>
      <c r="B218" s="103">
        <v>6</v>
      </c>
      <c r="C218" s="107">
        <v>0.000853181078249089</v>
      </c>
      <c r="D218" s="103" t="s">
        <v>1345</v>
      </c>
      <c r="E218" s="103" t="b">
        <v>0</v>
      </c>
      <c r="F218" s="103" t="b">
        <v>0</v>
      </c>
      <c r="G218" s="103" t="b">
        <v>0</v>
      </c>
    </row>
    <row r="219" spans="1:7" ht="15">
      <c r="A219" s="105" t="s">
        <v>561</v>
      </c>
      <c r="B219" s="103">
        <v>6</v>
      </c>
      <c r="C219" s="107">
        <v>0.0011435170329161662</v>
      </c>
      <c r="D219" s="103" t="s">
        <v>1345</v>
      </c>
      <c r="E219" s="103" t="b">
        <v>0</v>
      </c>
      <c r="F219" s="103" t="b">
        <v>0</v>
      </c>
      <c r="G219" s="103" t="b">
        <v>0</v>
      </c>
    </row>
    <row r="220" spans="1:7" ht="15">
      <c r="A220" s="105" t="s">
        <v>562</v>
      </c>
      <c r="B220" s="103">
        <v>6</v>
      </c>
      <c r="C220" s="107">
        <v>0.0010230167243404065</v>
      </c>
      <c r="D220" s="103" t="s">
        <v>1345</v>
      </c>
      <c r="E220" s="103" t="b">
        <v>0</v>
      </c>
      <c r="F220" s="103" t="b">
        <v>0</v>
      </c>
      <c r="G220" s="103" t="b">
        <v>0</v>
      </c>
    </row>
    <row r="221" spans="1:7" ht="15">
      <c r="A221" s="105" t="s">
        <v>563</v>
      </c>
      <c r="B221" s="103">
        <v>6</v>
      </c>
      <c r="C221" s="107">
        <v>0.0010230167243404065</v>
      </c>
      <c r="D221" s="103" t="s">
        <v>1345</v>
      </c>
      <c r="E221" s="103" t="b">
        <v>0</v>
      </c>
      <c r="F221" s="103" t="b">
        <v>0</v>
      </c>
      <c r="G221" s="103" t="b">
        <v>0</v>
      </c>
    </row>
    <row r="222" spans="1:7" ht="15">
      <c r="A222" s="105" t="s">
        <v>564</v>
      </c>
      <c r="B222" s="103">
        <v>6</v>
      </c>
      <c r="C222" s="107">
        <v>0.0013133526790074838</v>
      </c>
      <c r="D222" s="103" t="s">
        <v>1345</v>
      </c>
      <c r="E222" s="103" t="b">
        <v>0</v>
      </c>
      <c r="F222" s="103" t="b">
        <v>0</v>
      </c>
      <c r="G222" s="103" t="b">
        <v>0</v>
      </c>
    </row>
    <row r="223" spans="1:7" ht="15">
      <c r="A223" s="105" t="s">
        <v>565</v>
      </c>
      <c r="B223" s="103">
        <v>6</v>
      </c>
      <c r="C223" s="107">
        <v>0.0013133526790074838</v>
      </c>
      <c r="D223" s="103" t="s">
        <v>1345</v>
      </c>
      <c r="E223" s="103" t="b">
        <v>0</v>
      </c>
      <c r="F223" s="103" t="b">
        <v>0</v>
      </c>
      <c r="G223" s="103" t="b">
        <v>0</v>
      </c>
    </row>
    <row r="224" spans="1:7" ht="15">
      <c r="A224" s="105" t="s">
        <v>566</v>
      </c>
      <c r="B224" s="103">
        <v>6</v>
      </c>
      <c r="C224" s="107">
        <v>0.001603688633674561</v>
      </c>
      <c r="D224" s="103" t="s">
        <v>1345</v>
      </c>
      <c r="E224" s="103" t="b">
        <v>0</v>
      </c>
      <c r="F224" s="103" t="b">
        <v>0</v>
      </c>
      <c r="G224" s="103" t="b">
        <v>0</v>
      </c>
    </row>
    <row r="225" spans="1:7" ht="15">
      <c r="A225" s="105" t="s">
        <v>567</v>
      </c>
      <c r="B225" s="103">
        <v>5</v>
      </c>
      <c r="C225" s="107">
        <v>0.0008525139369503388</v>
      </c>
      <c r="D225" s="103" t="s">
        <v>1345</v>
      </c>
      <c r="E225" s="103" t="b">
        <v>0</v>
      </c>
      <c r="F225" s="103" t="b">
        <v>0</v>
      </c>
      <c r="G225" s="103" t="b">
        <v>0</v>
      </c>
    </row>
    <row r="226" spans="1:7" ht="15">
      <c r="A226" s="105" t="s">
        <v>568</v>
      </c>
      <c r="B226" s="103">
        <v>5</v>
      </c>
      <c r="C226" s="107">
        <v>0.0008525139369503388</v>
      </c>
      <c r="D226" s="103" t="s">
        <v>1345</v>
      </c>
      <c r="E226" s="103" t="b">
        <v>0</v>
      </c>
      <c r="F226" s="103" t="b">
        <v>0</v>
      </c>
      <c r="G226" s="103" t="b">
        <v>0</v>
      </c>
    </row>
    <row r="227" spans="1:7" ht="15">
      <c r="A227" s="105" t="s">
        <v>569</v>
      </c>
      <c r="B227" s="103">
        <v>5</v>
      </c>
      <c r="C227" s="107">
        <v>0.0008525139369503388</v>
      </c>
      <c r="D227" s="103" t="s">
        <v>1345</v>
      </c>
      <c r="E227" s="103" t="b">
        <v>0</v>
      </c>
      <c r="F227" s="103" t="b">
        <v>0</v>
      </c>
      <c r="G227" s="103" t="b">
        <v>0</v>
      </c>
    </row>
    <row r="228" spans="1:7" ht="15">
      <c r="A228" s="105" t="s">
        <v>570</v>
      </c>
      <c r="B228" s="103">
        <v>5</v>
      </c>
      <c r="C228" s="107">
        <v>0.0010944605658395699</v>
      </c>
      <c r="D228" s="103" t="s">
        <v>1345</v>
      </c>
      <c r="E228" s="103" t="b">
        <v>0</v>
      </c>
      <c r="F228" s="103" t="b">
        <v>0</v>
      </c>
      <c r="G228" s="103" t="b">
        <v>0</v>
      </c>
    </row>
    <row r="229" spans="1:7" ht="15">
      <c r="A229" s="105" t="s">
        <v>571</v>
      </c>
      <c r="B229" s="103">
        <v>5</v>
      </c>
      <c r="C229" s="107">
        <v>0.0008525139369503388</v>
      </c>
      <c r="D229" s="103" t="s">
        <v>1345</v>
      </c>
      <c r="E229" s="103" t="b">
        <v>0</v>
      </c>
      <c r="F229" s="103" t="b">
        <v>0</v>
      </c>
      <c r="G229" s="103" t="b">
        <v>0</v>
      </c>
    </row>
    <row r="230" spans="1:7" ht="15">
      <c r="A230" s="105" t="s">
        <v>572</v>
      </c>
      <c r="B230" s="103">
        <v>5</v>
      </c>
      <c r="C230" s="107">
        <v>0.0008525139369503388</v>
      </c>
      <c r="D230" s="103" t="s">
        <v>1345</v>
      </c>
      <c r="E230" s="103" t="b">
        <v>0</v>
      </c>
      <c r="F230" s="103" t="b">
        <v>0</v>
      </c>
      <c r="G230" s="103" t="b">
        <v>0</v>
      </c>
    </row>
    <row r="231" spans="1:7" ht="15">
      <c r="A231" s="105" t="s">
        <v>573</v>
      </c>
      <c r="B231" s="103">
        <v>5</v>
      </c>
      <c r="C231" s="107">
        <v>0.0008525139369503388</v>
      </c>
      <c r="D231" s="103" t="s">
        <v>1345</v>
      </c>
      <c r="E231" s="103" t="b">
        <v>0</v>
      </c>
      <c r="F231" s="103" t="b">
        <v>0</v>
      </c>
      <c r="G231" s="103" t="b">
        <v>0</v>
      </c>
    </row>
    <row r="232" spans="1:7" ht="15">
      <c r="A232" s="105" t="s">
        <v>574</v>
      </c>
      <c r="B232" s="103">
        <v>5</v>
      </c>
      <c r="C232" s="107">
        <v>0.000774624519647609</v>
      </c>
      <c r="D232" s="103" t="s">
        <v>1345</v>
      </c>
      <c r="E232" s="103" t="b">
        <v>0</v>
      </c>
      <c r="F232" s="103" t="b">
        <v>0</v>
      </c>
      <c r="G232" s="103" t="b">
        <v>0</v>
      </c>
    </row>
    <row r="233" spans="1:7" ht="15">
      <c r="A233" s="105" t="s">
        <v>575</v>
      </c>
      <c r="B233" s="103">
        <v>5</v>
      </c>
      <c r="C233" s="107">
        <v>0.0008525139369503388</v>
      </c>
      <c r="D233" s="103" t="s">
        <v>1345</v>
      </c>
      <c r="E233" s="103" t="b">
        <v>0</v>
      </c>
      <c r="F233" s="103" t="b">
        <v>0</v>
      </c>
      <c r="G233" s="103" t="b">
        <v>0</v>
      </c>
    </row>
    <row r="234" spans="1:7" ht="15">
      <c r="A234" s="105" t="s">
        <v>576</v>
      </c>
      <c r="B234" s="103">
        <v>5</v>
      </c>
      <c r="C234" s="107">
        <v>0.0008525139369503388</v>
      </c>
      <c r="D234" s="103" t="s">
        <v>1345</v>
      </c>
      <c r="E234" s="103" t="b">
        <v>0</v>
      </c>
      <c r="F234" s="103" t="b">
        <v>0</v>
      </c>
      <c r="G234" s="103" t="b">
        <v>0</v>
      </c>
    </row>
    <row r="235" spans="1:7" ht="15">
      <c r="A235" s="105" t="s">
        <v>577</v>
      </c>
      <c r="B235" s="103">
        <v>5</v>
      </c>
      <c r="C235" s="107">
        <v>0.0008525139369503388</v>
      </c>
      <c r="D235" s="103" t="s">
        <v>1345</v>
      </c>
      <c r="E235" s="103" t="b">
        <v>0</v>
      </c>
      <c r="F235" s="103" t="b">
        <v>0</v>
      </c>
      <c r="G235" s="103" t="b">
        <v>0</v>
      </c>
    </row>
    <row r="236" spans="1:7" ht="15">
      <c r="A236" s="105" t="s">
        <v>578</v>
      </c>
      <c r="B236" s="103">
        <v>5</v>
      </c>
      <c r="C236" s="107">
        <v>0.0008525139369503388</v>
      </c>
      <c r="D236" s="103" t="s">
        <v>1345</v>
      </c>
      <c r="E236" s="103" t="b">
        <v>0</v>
      </c>
      <c r="F236" s="103" t="b">
        <v>0</v>
      </c>
      <c r="G236" s="103" t="b">
        <v>0</v>
      </c>
    </row>
    <row r="237" spans="1:7" ht="15">
      <c r="A237" s="105" t="s">
        <v>579</v>
      </c>
      <c r="B237" s="103">
        <v>5</v>
      </c>
      <c r="C237" s="107">
        <v>0.0008525139369503388</v>
      </c>
      <c r="D237" s="103" t="s">
        <v>1345</v>
      </c>
      <c r="E237" s="103" t="b">
        <v>0</v>
      </c>
      <c r="F237" s="103" t="b">
        <v>0</v>
      </c>
      <c r="G237" s="103" t="b">
        <v>0</v>
      </c>
    </row>
    <row r="238" spans="1:7" ht="15">
      <c r="A238" s="105" t="s">
        <v>580</v>
      </c>
      <c r="B238" s="103">
        <v>5</v>
      </c>
      <c r="C238" s="107">
        <v>0.0008525139369503388</v>
      </c>
      <c r="D238" s="103" t="s">
        <v>1345</v>
      </c>
      <c r="E238" s="103" t="b">
        <v>0</v>
      </c>
      <c r="F238" s="103" t="b">
        <v>0</v>
      </c>
      <c r="G238" s="103" t="b">
        <v>0</v>
      </c>
    </row>
    <row r="239" spans="1:7" ht="15">
      <c r="A239" s="105" t="s">
        <v>581</v>
      </c>
      <c r="B239" s="103">
        <v>5</v>
      </c>
      <c r="C239" s="107">
        <v>0.000774624519647609</v>
      </c>
      <c r="D239" s="103" t="s">
        <v>1345</v>
      </c>
      <c r="E239" s="103" t="b">
        <v>0</v>
      </c>
      <c r="F239" s="103" t="b">
        <v>0</v>
      </c>
      <c r="G239" s="103" t="b">
        <v>0</v>
      </c>
    </row>
    <row r="240" spans="1:7" ht="15">
      <c r="A240" s="105" t="s">
        <v>582</v>
      </c>
      <c r="B240" s="103">
        <v>5</v>
      </c>
      <c r="C240" s="107">
        <v>0.0009529308607634718</v>
      </c>
      <c r="D240" s="103" t="s">
        <v>1345</v>
      </c>
      <c r="E240" s="103" t="b">
        <v>0</v>
      </c>
      <c r="F240" s="103" t="b">
        <v>0</v>
      </c>
      <c r="G240" s="103" t="b">
        <v>0</v>
      </c>
    </row>
    <row r="241" spans="1:7" ht="15">
      <c r="A241" s="105" t="s">
        <v>583</v>
      </c>
      <c r="B241" s="103">
        <v>5</v>
      </c>
      <c r="C241" s="107">
        <v>0.0010944605658395699</v>
      </c>
      <c r="D241" s="103" t="s">
        <v>1345</v>
      </c>
      <c r="E241" s="103" t="b">
        <v>0</v>
      </c>
      <c r="F241" s="103" t="b">
        <v>0</v>
      </c>
      <c r="G241" s="103" t="b">
        <v>0</v>
      </c>
    </row>
    <row r="242" spans="1:7" ht="15">
      <c r="A242" s="105" t="s">
        <v>584</v>
      </c>
      <c r="B242" s="103">
        <v>5</v>
      </c>
      <c r="C242" s="107">
        <v>0.0009529308607634718</v>
      </c>
      <c r="D242" s="103" t="s">
        <v>1345</v>
      </c>
      <c r="E242" s="103" t="b">
        <v>0</v>
      </c>
      <c r="F242" s="103" t="b">
        <v>0</v>
      </c>
      <c r="G242" s="103" t="b">
        <v>0</v>
      </c>
    </row>
    <row r="243" spans="1:7" ht="15">
      <c r="A243" s="105" t="s">
        <v>585</v>
      </c>
      <c r="B243" s="103">
        <v>5</v>
      </c>
      <c r="C243" s="107">
        <v>0.0010944605658395699</v>
      </c>
      <c r="D243" s="103" t="s">
        <v>1345</v>
      </c>
      <c r="E243" s="103" t="b">
        <v>0</v>
      </c>
      <c r="F243" s="103" t="b">
        <v>0</v>
      </c>
      <c r="G243" s="103" t="b">
        <v>0</v>
      </c>
    </row>
    <row r="244" spans="1:7" ht="15">
      <c r="A244" s="105" t="s">
        <v>586</v>
      </c>
      <c r="B244" s="103">
        <v>5</v>
      </c>
      <c r="C244" s="107">
        <v>0.0013364071947288008</v>
      </c>
      <c r="D244" s="103" t="s">
        <v>1345</v>
      </c>
      <c r="E244" s="103" t="b">
        <v>0</v>
      </c>
      <c r="F244" s="103" t="b">
        <v>0</v>
      </c>
      <c r="G244" s="103" t="b">
        <v>0</v>
      </c>
    </row>
    <row r="245" spans="1:7" ht="15">
      <c r="A245" s="105" t="s">
        <v>587</v>
      </c>
      <c r="B245" s="103">
        <v>5</v>
      </c>
      <c r="C245" s="107">
        <v>0.0008525139369503388</v>
      </c>
      <c r="D245" s="103" t="s">
        <v>1345</v>
      </c>
      <c r="E245" s="103" t="b">
        <v>0</v>
      </c>
      <c r="F245" s="103" t="b">
        <v>0</v>
      </c>
      <c r="G245" s="103" t="b">
        <v>0</v>
      </c>
    </row>
    <row r="246" spans="1:7" ht="15">
      <c r="A246" s="105" t="s">
        <v>588</v>
      </c>
      <c r="B246" s="103">
        <v>5</v>
      </c>
      <c r="C246" s="107">
        <v>0.0009529308607634718</v>
      </c>
      <c r="D246" s="103" t="s">
        <v>1345</v>
      </c>
      <c r="E246" s="103" t="b">
        <v>0</v>
      </c>
      <c r="F246" s="103" t="b">
        <v>0</v>
      </c>
      <c r="G246" s="103" t="b">
        <v>0</v>
      </c>
    </row>
    <row r="247" spans="1:7" ht="15">
      <c r="A247" s="105" t="s">
        <v>589</v>
      </c>
      <c r="B247" s="103">
        <v>5</v>
      </c>
      <c r="C247" s="107">
        <v>0.0010944605658395699</v>
      </c>
      <c r="D247" s="103" t="s">
        <v>1345</v>
      </c>
      <c r="E247" s="103" t="b">
        <v>0</v>
      </c>
      <c r="F247" s="103" t="b">
        <v>0</v>
      </c>
      <c r="G247" s="103" t="b">
        <v>0</v>
      </c>
    </row>
    <row r="248" spans="1:7" ht="15">
      <c r="A248" s="105" t="s">
        <v>590</v>
      </c>
      <c r="B248" s="103">
        <v>5</v>
      </c>
      <c r="C248" s="107">
        <v>0.0008525139369503388</v>
      </c>
      <c r="D248" s="103" t="s">
        <v>1345</v>
      </c>
      <c r="E248" s="103" t="b">
        <v>0</v>
      </c>
      <c r="F248" s="103" t="b">
        <v>0</v>
      </c>
      <c r="G248" s="103" t="b">
        <v>0</v>
      </c>
    </row>
    <row r="249" spans="1:7" ht="15">
      <c r="A249" s="105" t="s">
        <v>591</v>
      </c>
      <c r="B249" s="103">
        <v>5</v>
      </c>
      <c r="C249" s="107">
        <v>0.0009529308607634718</v>
      </c>
      <c r="D249" s="103" t="s">
        <v>1345</v>
      </c>
      <c r="E249" s="103" t="b">
        <v>0</v>
      </c>
      <c r="F249" s="103" t="b">
        <v>0</v>
      </c>
      <c r="G249" s="103" t="b">
        <v>0</v>
      </c>
    </row>
    <row r="250" spans="1:7" ht="15">
      <c r="A250" s="105" t="s">
        <v>592</v>
      </c>
      <c r="B250" s="103">
        <v>5</v>
      </c>
      <c r="C250" s="107">
        <v>0.0010944605658395699</v>
      </c>
      <c r="D250" s="103" t="s">
        <v>1345</v>
      </c>
      <c r="E250" s="103" t="b">
        <v>0</v>
      </c>
      <c r="F250" s="103" t="b">
        <v>0</v>
      </c>
      <c r="G250" s="103" t="b">
        <v>0</v>
      </c>
    </row>
    <row r="251" spans="1:7" ht="15">
      <c r="A251" s="105" t="s">
        <v>593</v>
      </c>
      <c r="B251" s="103">
        <v>5</v>
      </c>
      <c r="C251" s="107">
        <v>0.000774624519647609</v>
      </c>
      <c r="D251" s="103" t="s">
        <v>1345</v>
      </c>
      <c r="E251" s="103" t="b">
        <v>0</v>
      </c>
      <c r="F251" s="103" t="b">
        <v>0</v>
      </c>
      <c r="G251" s="103" t="b">
        <v>0</v>
      </c>
    </row>
    <row r="252" spans="1:7" ht="15">
      <c r="A252" s="105" t="s">
        <v>594</v>
      </c>
      <c r="B252" s="103">
        <v>5</v>
      </c>
      <c r="C252" s="107">
        <v>0.0009529308607634718</v>
      </c>
      <c r="D252" s="103" t="s">
        <v>1345</v>
      </c>
      <c r="E252" s="103" t="b">
        <v>0</v>
      </c>
      <c r="F252" s="103" t="b">
        <v>0</v>
      </c>
      <c r="G252" s="103" t="b">
        <v>0</v>
      </c>
    </row>
    <row r="253" spans="1:7" ht="15">
      <c r="A253" s="105" t="s">
        <v>595</v>
      </c>
      <c r="B253" s="103">
        <v>5</v>
      </c>
      <c r="C253" s="107">
        <v>0.0009529308607634718</v>
      </c>
      <c r="D253" s="103" t="s">
        <v>1345</v>
      </c>
      <c r="E253" s="103" t="b">
        <v>0</v>
      </c>
      <c r="F253" s="103" t="b">
        <v>0</v>
      </c>
      <c r="G253" s="103" t="b">
        <v>0</v>
      </c>
    </row>
    <row r="254" spans="1:7" ht="15">
      <c r="A254" s="105" t="s">
        <v>596</v>
      </c>
      <c r="B254" s="103">
        <v>5</v>
      </c>
      <c r="C254" s="107">
        <v>0.0008525139369503388</v>
      </c>
      <c r="D254" s="103" t="s">
        <v>1345</v>
      </c>
      <c r="E254" s="103" t="b">
        <v>0</v>
      </c>
      <c r="F254" s="103" t="b">
        <v>0</v>
      </c>
      <c r="G254" s="103" t="b">
        <v>0</v>
      </c>
    </row>
    <row r="255" spans="1:7" ht="15">
      <c r="A255" s="105" t="s">
        <v>597</v>
      </c>
      <c r="B255" s="103">
        <v>5</v>
      </c>
      <c r="C255" s="107">
        <v>0.0010944605658395699</v>
      </c>
      <c r="D255" s="103" t="s">
        <v>1345</v>
      </c>
      <c r="E255" s="103" t="b">
        <v>0</v>
      </c>
      <c r="F255" s="103" t="b">
        <v>0</v>
      </c>
      <c r="G255" s="103" t="b">
        <v>0</v>
      </c>
    </row>
    <row r="256" spans="1:7" ht="15">
      <c r="A256" s="105" t="s">
        <v>598</v>
      </c>
      <c r="B256" s="103">
        <v>5</v>
      </c>
      <c r="C256" s="107">
        <v>0.000774624519647609</v>
      </c>
      <c r="D256" s="103" t="s">
        <v>1345</v>
      </c>
      <c r="E256" s="103" t="b">
        <v>0</v>
      </c>
      <c r="F256" s="103" t="b">
        <v>0</v>
      </c>
      <c r="G256" s="103" t="b">
        <v>0</v>
      </c>
    </row>
    <row r="257" spans="1:7" ht="15">
      <c r="A257" s="105" t="s">
        <v>599</v>
      </c>
      <c r="B257" s="103">
        <v>5</v>
      </c>
      <c r="C257" s="107">
        <v>0.0008525139369503388</v>
      </c>
      <c r="D257" s="103" t="s">
        <v>1345</v>
      </c>
      <c r="E257" s="103" t="b">
        <v>0</v>
      </c>
      <c r="F257" s="103" t="b">
        <v>0</v>
      </c>
      <c r="G257" s="103" t="b">
        <v>0</v>
      </c>
    </row>
    <row r="258" spans="1:7" ht="15">
      <c r="A258" s="105" t="s">
        <v>600</v>
      </c>
      <c r="B258" s="103">
        <v>5</v>
      </c>
      <c r="C258" s="107">
        <v>0.0008525139369503388</v>
      </c>
      <c r="D258" s="103" t="s">
        <v>1345</v>
      </c>
      <c r="E258" s="103" t="b">
        <v>0</v>
      </c>
      <c r="F258" s="103" t="b">
        <v>0</v>
      </c>
      <c r="G258" s="103" t="b">
        <v>0</v>
      </c>
    </row>
    <row r="259" spans="1:7" ht="15">
      <c r="A259" s="105" t="s">
        <v>601</v>
      </c>
      <c r="B259" s="103">
        <v>5</v>
      </c>
      <c r="C259" s="107">
        <v>0.000774624519647609</v>
      </c>
      <c r="D259" s="103" t="s">
        <v>1345</v>
      </c>
      <c r="E259" s="103" t="b">
        <v>1</v>
      </c>
      <c r="F259" s="103" t="b">
        <v>0</v>
      </c>
      <c r="G259" s="103" t="b">
        <v>0</v>
      </c>
    </row>
    <row r="260" spans="1:7" ht="15">
      <c r="A260" s="105" t="s">
        <v>602</v>
      </c>
      <c r="B260" s="103">
        <v>5</v>
      </c>
      <c r="C260" s="107">
        <v>0.0008525139369503388</v>
      </c>
      <c r="D260" s="103" t="s">
        <v>1345</v>
      </c>
      <c r="E260" s="103" t="b">
        <v>0</v>
      </c>
      <c r="F260" s="103" t="b">
        <v>0</v>
      </c>
      <c r="G260" s="103" t="b">
        <v>0</v>
      </c>
    </row>
    <row r="261" spans="1:7" ht="15">
      <c r="A261" s="105" t="s">
        <v>603</v>
      </c>
      <c r="B261" s="103">
        <v>5</v>
      </c>
      <c r="C261" s="107">
        <v>0.0010944605658395699</v>
      </c>
      <c r="D261" s="103" t="s">
        <v>1345</v>
      </c>
      <c r="E261" s="103" t="b">
        <v>0</v>
      </c>
      <c r="F261" s="103" t="b">
        <v>1</v>
      </c>
      <c r="G261" s="103" t="b">
        <v>0</v>
      </c>
    </row>
    <row r="262" spans="1:7" ht="15">
      <c r="A262" s="105" t="s">
        <v>604</v>
      </c>
      <c r="B262" s="103">
        <v>5</v>
      </c>
      <c r="C262" s="107">
        <v>0.000774624519647609</v>
      </c>
      <c r="D262" s="103" t="s">
        <v>1345</v>
      </c>
      <c r="E262" s="103" t="b">
        <v>0</v>
      </c>
      <c r="F262" s="103" t="b">
        <v>0</v>
      </c>
      <c r="G262" s="103" t="b">
        <v>0</v>
      </c>
    </row>
    <row r="263" spans="1:7" ht="15">
      <c r="A263" s="105" t="s">
        <v>605</v>
      </c>
      <c r="B263" s="103">
        <v>5</v>
      </c>
      <c r="C263" s="107">
        <v>0.0008525139369503388</v>
      </c>
      <c r="D263" s="103" t="s">
        <v>1345</v>
      </c>
      <c r="E263" s="103" t="b">
        <v>0</v>
      </c>
      <c r="F263" s="103" t="b">
        <v>0</v>
      </c>
      <c r="G263" s="103" t="b">
        <v>0</v>
      </c>
    </row>
    <row r="264" spans="1:7" ht="15">
      <c r="A264" s="105" t="s">
        <v>606</v>
      </c>
      <c r="B264" s="103">
        <v>5</v>
      </c>
      <c r="C264" s="107">
        <v>0.0008525139369503388</v>
      </c>
      <c r="D264" s="103" t="s">
        <v>1345</v>
      </c>
      <c r="E264" s="103" t="b">
        <v>0</v>
      </c>
      <c r="F264" s="103" t="b">
        <v>0</v>
      </c>
      <c r="G264" s="103" t="b">
        <v>0</v>
      </c>
    </row>
    <row r="265" spans="1:7" ht="15">
      <c r="A265" s="105" t="s">
        <v>607</v>
      </c>
      <c r="B265" s="103">
        <v>5</v>
      </c>
      <c r="C265" s="107">
        <v>0.0010944605658395699</v>
      </c>
      <c r="D265" s="103" t="s">
        <v>1345</v>
      </c>
      <c r="E265" s="103" t="b">
        <v>0</v>
      </c>
      <c r="F265" s="103" t="b">
        <v>0</v>
      </c>
      <c r="G265" s="103" t="b">
        <v>0</v>
      </c>
    </row>
    <row r="266" spans="1:7" ht="15">
      <c r="A266" s="105" t="s">
        <v>608</v>
      </c>
      <c r="B266" s="103">
        <v>5</v>
      </c>
      <c r="C266" s="107">
        <v>0.0010944605658395699</v>
      </c>
      <c r="D266" s="103" t="s">
        <v>1345</v>
      </c>
      <c r="E266" s="103" t="b">
        <v>0</v>
      </c>
      <c r="F266" s="103" t="b">
        <v>0</v>
      </c>
      <c r="G266" s="103" t="b">
        <v>0</v>
      </c>
    </row>
    <row r="267" spans="1:7" ht="15">
      <c r="A267" s="105" t="s">
        <v>609</v>
      </c>
      <c r="B267" s="103">
        <v>5</v>
      </c>
      <c r="C267" s="107">
        <v>0.0009529308607634718</v>
      </c>
      <c r="D267" s="103" t="s">
        <v>1345</v>
      </c>
      <c r="E267" s="103" t="b">
        <v>0</v>
      </c>
      <c r="F267" s="103" t="b">
        <v>0</v>
      </c>
      <c r="G267" s="103" t="b">
        <v>0</v>
      </c>
    </row>
    <row r="268" spans="1:7" ht="15">
      <c r="A268" s="105" t="s">
        <v>610</v>
      </c>
      <c r="B268" s="103">
        <v>5</v>
      </c>
      <c r="C268" s="107">
        <v>0.0010944605658395699</v>
      </c>
      <c r="D268" s="103" t="s">
        <v>1345</v>
      </c>
      <c r="E268" s="103" t="b">
        <v>0</v>
      </c>
      <c r="F268" s="103" t="b">
        <v>0</v>
      </c>
      <c r="G268" s="103" t="b">
        <v>0</v>
      </c>
    </row>
    <row r="269" spans="1:7" ht="15">
      <c r="A269" s="105" t="s">
        <v>611</v>
      </c>
      <c r="B269" s="103">
        <v>5</v>
      </c>
      <c r="C269" s="107">
        <v>0.0010944605658395699</v>
      </c>
      <c r="D269" s="103" t="s">
        <v>1345</v>
      </c>
      <c r="E269" s="103" t="b">
        <v>0</v>
      </c>
      <c r="F269" s="103" t="b">
        <v>0</v>
      </c>
      <c r="G269" s="103" t="b">
        <v>0</v>
      </c>
    </row>
    <row r="270" spans="1:7" ht="15">
      <c r="A270" s="105" t="s">
        <v>612</v>
      </c>
      <c r="B270" s="103">
        <v>5</v>
      </c>
      <c r="C270" s="107">
        <v>0.0009529308607634718</v>
      </c>
      <c r="D270" s="103" t="s">
        <v>1345</v>
      </c>
      <c r="E270" s="103" t="b">
        <v>0</v>
      </c>
      <c r="F270" s="103" t="b">
        <v>0</v>
      </c>
      <c r="G270" s="103" t="b">
        <v>0</v>
      </c>
    </row>
    <row r="271" spans="1:7" ht="15">
      <c r="A271" s="105" t="s">
        <v>613</v>
      </c>
      <c r="B271" s="103">
        <v>5</v>
      </c>
      <c r="C271" s="107">
        <v>0.0009529308607634718</v>
      </c>
      <c r="D271" s="103" t="s">
        <v>1345</v>
      </c>
      <c r="E271" s="103" t="b">
        <v>0</v>
      </c>
      <c r="F271" s="103" t="b">
        <v>0</v>
      </c>
      <c r="G271" s="103" t="b">
        <v>0</v>
      </c>
    </row>
    <row r="272" spans="1:7" ht="15">
      <c r="A272" s="105" t="s">
        <v>614</v>
      </c>
      <c r="B272" s="103">
        <v>5</v>
      </c>
      <c r="C272" s="107">
        <v>0.0009529308607634718</v>
      </c>
      <c r="D272" s="103" t="s">
        <v>1345</v>
      </c>
      <c r="E272" s="103" t="b">
        <v>0</v>
      </c>
      <c r="F272" s="103" t="b">
        <v>0</v>
      </c>
      <c r="G272" s="103" t="b">
        <v>0</v>
      </c>
    </row>
    <row r="273" spans="1:7" ht="15">
      <c r="A273" s="105" t="s">
        <v>615</v>
      </c>
      <c r="B273" s="103">
        <v>5</v>
      </c>
      <c r="C273" s="107">
        <v>0.000774624519647609</v>
      </c>
      <c r="D273" s="103" t="s">
        <v>1345</v>
      </c>
      <c r="E273" s="103" t="b">
        <v>0</v>
      </c>
      <c r="F273" s="103" t="b">
        <v>0</v>
      </c>
      <c r="G273" s="103" t="b">
        <v>0</v>
      </c>
    </row>
    <row r="274" spans="1:7" ht="15">
      <c r="A274" s="105" t="s">
        <v>616</v>
      </c>
      <c r="B274" s="103">
        <v>5</v>
      </c>
      <c r="C274" s="107">
        <v>0.000774624519647609</v>
      </c>
      <c r="D274" s="103" t="s">
        <v>1345</v>
      </c>
      <c r="E274" s="103" t="b">
        <v>0</v>
      </c>
      <c r="F274" s="103" t="b">
        <v>0</v>
      </c>
      <c r="G274" s="103" t="b">
        <v>0</v>
      </c>
    </row>
    <row r="275" spans="1:7" ht="15">
      <c r="A275" s="105" t="s">
        <v>617</v>
      </c>
      <c r="B275" s="103">
        <v>5</v>
      </c>
      <c r="C275" s="107">
        <v>0.000774624519647609</v>
      </c>
      <c r="D275" s="103" t="s">
        <v>1345</v>
      </c>
      <c r="E275" s="103" t="b">
        <v>0</v>
      </c>
      <c r="F275" s="103" t="b">
        <v>0</v>
      </c>
      <c r="G275" s="103" t="b">
        <v>0</v>
      </c>
    </row>
    <row r="276" spans="1:7" ht="15">
      <c r="A276" s="105" t="s">
        <v>618</v>
      </c>
      <c r="B276" s="103">
        <v>5</v>
      </c>
      <c r="C276" s="107">
        <v>0.0010944605658395699</v>
      </c>
      <c r="D276" s="103" t="s">
        <v>1345</v>
      </c>
      <c r="E276" s="103" t="b">
        <v>0</v>
      </c>
      <c r="F276" s="103" t="b">
        <v>0</v>
      </c>
      <c r="G276" s="103" t="b">
        <v>0</v>
      </c>
    </row>
    <row r="277" spans="1:7" ht="15">
      <c r="A277" s="105" t="s">
        <v>619</v>
      </c>
      <c r="B277" s="103">
        <v>5</v>
      </c>
      <c r="C277" s="107">
        <v>0.0008525139369503388</v>
      </c>
      <c r="D277" s="103" t="s">
        <v>1345</v>
      </c>
      <c r="E277" s="103" t="b">
        <v>0</v>
      </c>
      <c r="F277" s="103" t="b">
        <v>0</v>
      </c>
      <c r="G277" s="103" t="b">
        <v>0</v>
      </c>
    </row>
    <row r="278" spans="1:7" ht="15">
      <c r="A278" s="105" t="s">
        <v>620</v>
      </c>
      <c r="B278" s="103">
        <v>5</v>
      </c>
      <c r="C278" s="107">
        <v>0.000774624519647609</v>
      </c>
      <c r="D278" s="103" t="s">
        <v>1345</v>
      </c>
      <c r="E278" s="103" t="b">
        <v>0</v>
      </c>
      <c r="F278" s="103" t="b">
        <v>0</v>
      </c>
      <c r="G278" s="103" t="b">
        <v>0</v>
      </c>
    </row>
    <row r="279" spans="1:7" ht="15">
      <c r="A279" s="105" t="s">
        <v>621</v>
      </c>
      <c r="B279" s="103">
        <v>5</v>
      </c>
      <c r="C279" s="107">
        <v>0.0008525139369503388</v>
      </c>
      <c r="D279" s="103" t="s">
        <v>1345</v>
      </c>
      <c r="E279" s="103" t="b">
        <v>0</v>
      </c>
      <c r="F279" s="103" t="b">
        <v>0</v>
      </c>
      <c r="G279" s="103" t="b">
        <v>0</v>
      </c>
    </row>
    <row r="280" spans="1:7" ht="15">
      <c r="A280" s="105" t="s">
        <v>622</v>
      </c>
      <c r="B280" s="103">
        <v>5</v>
      </c>
      <c r="C280" s="107">
        <v>0.000774624519647609</v>
      </c>
      <c r="D280" s="103" t="s">
        <v>1345</v>
      </c>
      <c r="E280" s="103" t="b">
        <v>0</v>
      </c>
      <c r="F280" s="103" t="b">
        <v>0</v>
      </c>
      <c r="G280" s="103" t="b">
        <v>0</v>
      </c>
    </row>
    <row r="281" spans="1:7" ht="15">
      <c r="A281" s="105" t="s">
        <v>623</v>
      </c>
      <c r="B281" s="103">
        <v>5</v>
      </c>
      <c r="C281" s="107">
        <v>0.0008525139369503388</v>
      </c>
      <c r="D281" s="103" t="s">
        <v>1345</v>
      </c>
      <c r="E281" s="103" t="b">
        <v>0</v>
      </c>
      <c r="F281" s="103" t="b">
        <v>0</v>
      </c>
      <c r="G281" s="103" t="b">
        <v>0</v>
      </c>
    </row>
    <row r="282" spans="1:7" ht="15">
      <c r="A282" s="105" t="s">
        <v>624</v>
      </c>
      <c r="B282" s="103">
        <v>5</v>
      </c>
      <c r="C282" s="107">
        <v>0.0009529308607634718</v>
      </c>
      <c r="D282" s="103" t="s">
        <v>1345</v>
      </c>
      <c r="E282" s="103" t="b">
        <v>0</v>
      </c>
      <c r="F282" s="103" t="b">
        <v>0</v>
      </c>
      <c r="G282" s="103" t="b">
        <v>0</v>
      </c>
    </row>
    <row r="283" spans="1:7" ht="15">
      <c r="A283" s="105" t="s">
        <v>625</v>
      </c>
      <c r="B283" s="103">
        <v>5</v>
      </c>
      <c r="C283" s="107">
        <v>0.000774624519647609</v>
      </c>
      <c r="D283" s="103" t="s">
        <v>1345</v>
      </c>
      <c r="E283" s="103" t="b">
        <v>0</v>
      </c>
      <c r="F283" s="103" t="b">
        <v>0</v>
      </c>
      <c r="G283" s="103" t="b">
        <v>0</v>
      </c>
    </row>
    <row r="284" spans="1:7" ht="15">
      <c r="A284" s="105" t="s">
        <v>626</v>
      </c>
      <c r="B284" s="103">
        <v>5</v>
      </c>
      <c r="C284" s="107">
        <v>0.0009529308607634718</v>
      </c>
      <c r="D284" s="103" t="s">
        <v>1345</v>
      </c>
      <c r="E284" s="103" t="b">
        <v>0</v>
      </c>
      <c r="F284" s="103" t="b">
        <v>0</v>
      </c>
      <c r="G284" s="103" t="b">
        <v>0</v>
      </c>
    </row>
    <row r="285" spans="1:7" ht="15">
      <c r="A285" s="105" t="s">
        <v>627</v>
      </c>
      <c r="B285" s="103">
        <v>5</v>
      </c>
      <c r="C285" s="107">
        <v>0.0009529308607634718</v>
      </c>
      <c r="D285" s="103" t="s">
        <v>1345</v>
      </c>
      <c r="E285" s="103" t="b">
        <v>0</v>
      </c>
      <c r="F285" s="103" t="b">
        <v>0</v>
      </c>
      <c r="G285" s="103" t="b">
        <v>0</v>
      </c>
    </row>
    <row r="286" spans="1:7" ht="15">
      <c r="A286" s="105" t="s">
        <v>628</v>
      </c>
      <c r="B286" s="103">
        <v>5</v>
      </c>
      <c r="C286" s="107">
        <v>0.0010944605658395699</v>
      </c>
      <c r="D286" s="103" t="s">
        <v>1345</v>
      </c>
      <c r="E286" s="103" t="b">
        <v>0</v>
      </c>
      <c r="F286" s="103" t="b">
        <v>0</v>
      </c>
      <c r="G286" s="103" t="b">
        <v>0</v>
      </c>
    </row>
    <row r="287" spans="1:7" ht="15">
      <c r="A287" s="105" t="s">
        <v>629</v>
      </c>
      <c r="B287" s="103">
        <v>5</v>
      </c>
      <c r="C287" s="107">
        <v>0.0010944605658395699</v>
      </c>
      <c r="D287" s="103" t="s">
        <v>1345</v>
      </c>
      <c r="E287" s="103" t="b">
        <v>0</v>
      </c>
      <c r="F287" s="103" t="b">
        <v>0</v>
      </c>
      <c r="G287" s="103" t="b">
        <v>0</v>
      </c>
    </row>
    <row r="288" spans="1:7" ht="15">
      <c r="A288" s="105" t="s">
        <v>630</v>
      </c>
      <c r="B288" s="103">
        <v>5</v>
      </c>
      <c r="C288" s="107">
        <v>0.0009529308607634718</v>
      </c>
      <c r="D288" s="103" t="s">
        <v>1345</v>
      </c>
      <c r="E288" s="103" t="b">
        <v>0</v>
      </c>
      <c r="F288" s="103" t="b">
        <v>0</v>
      </c>
      <c r="G288" s="103" t="b">
        <v>0</v>
      </c>
    </row>
    <row r="289" spans="1:7" ht="15">
      <c r="A289" s="105" t="s">
        <v>631</v>
      </c>
      <c r="B289" s="103">
        <v>5</v>
      </c>
      <c r="C289" s="107">
        <v>0.0009529308607634718</v>
      </c>
      <c r="D289" s="103" t="s">
        <v>1345</v>
      </c>
      <c r="E289" s="103" t="b">
        <v>0</v>
      </c>
      <c r="F289" s="103" t="b">
        <v>0</v>
      </c>
      <c r="G289" s="103" t="b">
        <v>0</v>
      </c>
    </row>
    <row r="290" spans="1:7" ht="15">
      <c r="A290" s="105" t="s">
        <v>632</v>
      </c>
      <c r="B290" s="103">
        <v>5</v>
      </c>
      <c r="C290" s="107">
        <v>0.0008525139369503388</v>
      </c>
      <c r="D290" s="103" t="s">
        <v>1345</v>
      </c>
      <c r="E290" s="103" t="b">
        <v>0</v>
      </c>
      <c r="F290" s="103" t="b">
        <v>0</v>
      </c>
      <c r="G290" s="103" t="b">
        <v>0</v>
      </c>
    </row>
    <row r="291" spans="1:7" ht="15">
      <c r="A291" s="105" t="s">
        <v>633</v>
      </c>
      <c r="B291" s="103">
        <v>5</v>
      </c>
      <c r="C291" s="107">
        <v>0.0008525139369503388</v>
      </c>
      <c r="D291" s="103" t="s">
        <v>1345</v>
      </c>
      <c r="E291" s="103" t="b">
        <v>0</v>
      </c>
      <c r="F291" s="103" t="b">
        <v>0</v>
      </c>
      <c r="G291" s="103" t="b">
        <v>0</v>
      </c>
    </row>
    <row r="292" spans="1:7" ht="15">
      <c r="A292" s="105" t="s">
        <v>634</v>
      </c>
      <c r="B292" s="103">
        <v>5</v>
      </c>
      <c r="C292" s="107">
        <v>0.0010944605658395699</v>
      </c>
      <c r="D292" s="103" t="s">
        <v>1345</v>
      </c>
      <c r="E292" s="103" t="b">
        <v>0</v>
      </c>
      <c r="F292" s="103" t="b">
        <v>0</v>
      </c>
      <c r="G292" s="103" t="b">
        <v>0</v>
      </c>
    </row>
    <row r="293" spans="1:7" ht="15">
      <c r="A293" s="105" t="s">
        <v>635</v>
      </c>
      <c r="B293" s="103">
        <v>5</v>
      </c>
      <c r="C293" s="107">
        <v>0.0013364071947288008</v>
      </c>
      <c r="D293" s="103" t="s">
        <v>1345</v>
      </c>
      <c r="E293" s="103" t="b">
        <v>0</v>
      </c>
      <c r="F293" s="103" t="b">
        <v>0</v>
      </c>
      <c r="G293" s="103" t="b">
        <v>0</v>
      </c>
    </row>
    <row r="294" spans="1:7" ht="15">
      <c r="A294" s="105" t="s">
        <v>636</v>
      </c>
      <c r="B294" s="103">
        <v>5</v>
      </c>
      <c r="C294" s="107">
        <v>0.0013364071947288008</v>
      </c>
      <c r="D294" s="103" t="s">
        <v>1345</v>
      </c>
      <c r="E294" s="103" t="b">
        <v>0</v>
      </c>
      <c r="F294" s="103" t="b">
        <v>0</v>
      </c>
      <c r="G294" s="103" t="b">
        <v>0</v>
      </c>
    </row>
    <row r="295" spans="1:7" ht="15">
      <c r="A295" s="105" t="s">
        <v>637</v>
      </c>
      <c r="B295" s="103">
        <v>4</v>
      </c>
      <c r="C295" s="107">
        <v>0.0010691257557830407</v>
      </c>
      <c r="D295" s="103" t="s">
        <v>1345</v>
      </c>
      <c r="E295" s="103" t="b">
        <v>0</v>
      </c>
      <c r="F295" s="103" t="b">
        <v>0</v>
      </c>
      <c r="G295" s="103" t="b">
        <v>0</v>
      </c>
    </row>
    <row r="296" spans="1:7" ht="15">
      <c r="A296" s="105" t="s">
        <v>638</v>
      </c>
      <c r="B296" s="103">
        <v>4</v>
      </c>
      <c r="C296" s="107">
        <v>0.0007623446886107775</v>
      </c>
      <c r="D296" s="103" t="s">
        <v>1345</v>
      </c>
      <c r="E296" s="103" t="b">
        <v>0</v>
      </c>
      <c r="F296" s="103" t="b">
        <v>0</v>
      </c>
      <c r="G296" s="103" t="b">
        <v>0</v>
      </c>
    </row>
    <row r="297" spans="1:7" ht="15">
      <c r="A297" s="105" t="s">
        <v>639</v>
      </c>
      <c r="B297" s="103">
        <v>4</v>
      </c>
      <c r="C297" s="107">
        <v>0.0007623446886107775</v>
      </c>
      <c r="D297" s="103" t="s">
        <v>1345</v>
      </c>
      <c r="E297" s="103" t="b">
        <v>0</v>
      </c>
      <c r="F297" s="103" t="b">
        <v>0</v>
      </c>
      <c r="G297" s="103" t="b">
        <v>0</v>
      </c>
    </row>
    <row r="298" spans="1:7" ht="15">
      <c r="A298" s="105" t="s">
        <v>640</v>
      </c>
      <c r="B298" s="103">
        <v>4</v>
      </c>
      <c r="C298" s="107">
        <v>0.0006820111495602711</v>
      </c>
      <c r="D298" s="103" t="s">
        <v>1345</v>
      </c>
      <c r="E298" s="103" t="b">
        <v>1</v>
      </c>
      <c r="F298" s="103" t="b">
        <v>0</v>
      </c>
      <c r="G298" s="103" t="b">
        <v>0</v>
      </c>
    </row>
    <row r="299" spans="1:7" ht="15">
      <c r="A299" s="105" t="s">
        <v>641</v>
      </c>
      <c r="B299" s="103">
        <v>4</v>
      </c>
      <c r="C299" s="107">
        <v>0.0007623446886107775</v>
      </c>
      <c r="D299" s="103" t="s">
        <v>1345</v>
      </c>
      <c r="E299" s="103" t="b">
        <v>0</v>
      </c>
      <c r="F299" s="103" t="b">
        <v>0</v>
      </c>
      <c r="G299" s="103" t="b">
        <v>0</v>
      </c>
    </row>
    <row r="300" spans="1:7" ht="15">
      <c r="A300" s="105" t="s">
        <v>642</v>
      </c>
      <c r="B300" s="103">
        <v>4</v>
      </c>
      <c r="C300" s="107">
        <v>0.0006820111495602711</v>
      </c>
      <c r="D300" s="103" t="s">
        <v>1345</v>
      </c>
      <c r="E300" s="103" t="b">
        <v>0</v>
      </c>
      <c r="F300" s="103" t="b">
        <v>0</v>
      </c>
      <c r="G300" s="103" t="b">
        <v>0</v>
      </c>
    </row>
    <row r="301" spans="1:7" ht="15">
      <c r="A301" s="105" t="s">
        <v>643</v>
      </c>
      <c r="B301" s="103">
        <v>4</v>
      </c>
      <c r="C301" s="107">
        <v>0.0006820111495602711</v>
      </c>
      <c r="D301" s="103" t="s">
        <v>1345</v>
      </c>
      <c r="E301" s="103" t="b">
        <v>0</v>
      </c>
      <c r="F301" s="103" t="b">
        <v>0</v>
      </c>
      <c r="G301" s="103" t="b">
        <v>0</v>
      </c>
    </row>
    <row r="302" spans="1:7" ht="15">
      <c r="A302" s="105" t="s">
        <v>644</v>
      </c>
      <c r="B302" s="103">
        <v>4</v>
      </c>
      <c r="C302" s="107">
        <v>0.0006820111495602711</v>
      </c>
      <c r="D302" s="103" t="s">
        <v>1345</v>
      </c>
      <c r="E302" s="103" t="b">
        <v>0</v>
      </c>
      <c r="F302" s="103" t="b">
        <v>0</v>
      </c>
      <c r="G302" s="103" t="b">
        <v>0</v>
      </c>
    </row>
    <row r="303" spans="1:7" ht="15">
      <c r="A303" s="105" t="s">
        <v>645</v>
      </c>
      <c r="B303" s="103">
        <v>4</v>
      </c>
      <c r="C303" s="107">
        <v>0.0006820111495602711</v>
      </c>
      <c r="D303" s="103" t="s">
        <v>1345</v>
      </c>
      <c r="E303" s="103" t="b">
        <v>0</v>
      </c>
      <c r="F303" s="103" t="b">
        <v>0</v>
      </c>
      <c r="G303" s="103" t="b">
        <v>0</v>
      </c>
    </row>
    <row r="304" spans="1:7" ht="15">
      <c r="A304" s="105" t="s">
        <v>646</v>
      </c>
      <c r="B304" s="103">
        <v>4</v>
      </c>
      <c r="C304" s="107">
        <v>0.000875568452671656</v>
      </c>
      <c r="D304" s="103" t="s">
        <v>1345</v>
      </c>
      <c r="E304" s="103" t="b">
        <v>0</v>
      </c>
      <c r="F304" s="103" t="b">
        <v>0</v>
      </c>
      <c r="G304" s="103" t="b">
        <v>0</v>
      </c>
    </row>
    <row r="305" spans="1:7" ht="15">
      <c r="A305" s="105" t="s">
        <v>647</v>
      </c>
      <c r="B305" s="103">
        <v>4</v>
      </c>
      <c r="C305" s="107">
        <v>0.0006820111495602711</v>
      </c>
      <c r="D305" s="103" t="s">
        <v>1345</v>
      </c>
      <c r="E305" s="103" t="b">
        <v>0</v>
      </c>
      <c r="F305" s="103" t="b">
        <v>0</v>
      </c>
      <c r="G305" s="103" t="b">
        <v>0</v>
      </c>
    </row>
    <row r="306" spans="1:7" ht="15">
      <c r="A306" s="105" t="s">
        <v>648</v>
      </c>
      <c r="B306" s="103">
        <v>4</v>
      </c>
      <c r="C306" s="107">
        <v>0.0006820111495602711</v>
      </c>
      <c r="D306" s="103" t="s">
        <v>1345</v>
      </c>
      <c r="E306" s="103" t="b">
        <v>0</v>
      </c>
      <c r="F306" s="103" t="b">
        <v>0</v>
      </c>
      <c r="G306" s="103" t="b">
        <v>0</v>
      </c>
    </row>
    <row r="307" spans="1:7" ht="15">
      <c r="A307" s="105" t="s">
        <v>649</v>
      </c>
      <c r="B307" s="103">
        <v>4</v>
      </c>
      <c r="C307" s="107">
        <v>0.0007623446886107775</v>
      </c>
      <c r="D307" s="103" t="s">
        <v>1345</v>
      </c>
      <c r="E307" s="103" t="b">
        <v>0</v>
      </c>
      <c r="F307" s="103" t="b">
        <v>0</v>
      </c>
      <c r="G307" s="103" t="b">
        <v>0</v>
      </c>
    </row>
    <row r="308" spans="1:7" ht="15">
      <c r="A308" s="105" t="s">
        <v>650</v>
      </c>
      <c r="B308" s="103">
        <v>4</v>
      </c>
      <c r="C308" s="107">
        <v>0.0006820111495602711</v>
      </c>
      <c r="D308" s="103" t="s">
        <v>1345</v>
      </c>
      <c r="E308" s="103" t="b">
        <v>0</v>
      </c>
      <c r="F308" s="103" t="b">
        <v>0</v>
      </c>
      <c r="G308" s="103" t="b">
        <v>0</v>
      </c>
    </row>
    <row r="309" spans="1:7" ht="15">
      <c r="A309" s="105" t="s">
        <v>651</v>
      </c>
      <c r="B309" s="103">
        <v>4</v>
      </c>
      <c r="C309" s="107">
        <v>0.0006820111495602711</v>
      </c>
      <c r="D309" s="103" t="s">
        <v>1345</v>
      </c>
      <c r="E309" s="103" t="b">
        <v>0</v>
      </c>
      <c r="F309" s="103" t="b">
        <v>0</v>
      </c>
      <c r="G309" s="103" t="b">
        <v>0</v>
      </c>
    </row>
    <row r="310" spans="1:7" ht="15">
      <c r="A310" s="105" t="s">
        <v>652</v>
      </c>
      <c r="B310" s="103">
        <v>4</v>
      </c>
      <c r="C310" s="107">
        <v>0.0006820111495602711</v>
      </c>
      <c r="D310" s="103" t="s">
        <v>1345</v>
      </c>
      <c r="E310" s="103" t="b">
        <v>0</v>
      </c>
      <c r="F310" s="103" t="b">
        <v>1</v>
      </c>
      <c r="G310" s="103" t="b">
        <v>0</v>
      </c>
    </row>
    <row r="311" spans="1:7" ht="15">
      <c r="A311" s="105" t="s">
        <v>653</v>
      </c>
      <c r="B311" s="103">
        <v>4</v>
      </c>
      <c r="C311" s="107">
        <v>0.0006820111495602711</v>
      </c>
      <c r="D311" s="103" t="s">
        <v>1345</v>
      </c>
      <c r="E311" s="103" t="b">
        <v>0</v>
      </c>
      <c r="F311" s="103" t="b">
        <v>0</v>
      </c>
      <c r="G311" s="103" t="b">
        <v>0</v>
      </c>
    </row>
    <row r="312" spans="1:7" ht="15">
      <c r="A312" s="105" t="s">
        <v>654</v>
      </c>
      <c r="B312" s="103">
        <v>4</v>
      </c>
      <c r="C312" s="107">
        <v>0.0006820111495602711</v>
      </c>
      <c r="D312" s="103" t="s">
        <v>1345</v>
      </c>
      <c r="E312" s="103" t="b">
        <v>0</v>
      </c>
      <c r="F312" s="103" t="b">
        <v>0</v>
      </c>
      <c r="G312" s="103" t="b">
        <v>0</v>
      </c>
    </row>
    <row r="313" spans="1:7" ht="15">
      <c r="A313" s="105" t="s">
        <v>655</v>
      </c>
      <c r="B313" s="103">
        <v>4</v>
      </c>
      <c r="C313" s="107">
        <v>0.0006820111495602711</v>
      </c>
      <c r="D313" s="103" t="s">
        <v>1345</v>
      </c>
      <c r="E313" s="103" t="b">
        <v>0</v>
      </c>
      <c r="F313" s="103" t="b">
        <v>0</v>
      </c>
      <c r="G313" s="103" t="b">
        <v>0</v>
      </c>
    </row>
    <row r="314" spans="1:7" ht="15">
      <c r="A314" s="105" t="s">
        <v>656</v>
      </c>
      <c r="B314" s="103">
        <v>4</v>
      </c>
      <c r="C314" s="107">
        <v>0.0006820111495602711</v>
      </c>
      <c r="D314" s="103" t="s">
        <v>1345</v>
      </c>
      <c r="E314" s="103" t="b">
        <v>0</v>
      </c>
      <c r="F314" s="103" t="b">
        <v>0</v>
      </c>
      <c r="G314" s="103" t="b">
        <v>0</v>
      </c>
    </row>
    <row r="315" spans="1:7" ht="15">
      <c r="A315" s="105" t="s">
        <v>657</v>
      </c>
      <c r="B315" s="103">
        <v>4</v>
      </c>
      <c r="C315" s="107">
        <v>0.000875568452671656</v>
      </c>
      <c r="D315" s="103" t="s">
        <v>1345</v>
      </c>
      <c r="E315" s="103" t="b">
        <v>0</v>
      </c>
      <c r="F315" s="103" t="b">
        <v>0</v>
      </c>
      <c r="G315" s="103" t="b">
        <v>0</v>
      </c>
    </row>
    <row r="316" spans="1:7" ht="15">
      <c r="A316" s="105" t="s">
        <v>658</v>
      </c>
      <c r="B316" s="103">
        <v>4</v>
      </c>
      <c r="C316" s="107">
        <v>0.000875568452671656</v>
      </c>
      <c r="D316" s="103" t="s">
        <v>1345</v>
      </c>
      <c r="E316" s="103" t="b">
        <v>0</v>
      </c>
      <c r="F316" s="103" t="b">
        <v>0</v>
      </c>
      <c r="G316" s="103" t="b">
        <v>0</v>
      </c>
    </row>
    <row r="317" spans="1:7" ht="15">
      <c r="A317" s="105" t="s">
        <v>659</v>
      </c>
      <c r="B317" s="103">
        <v>4</v>
      </c>
      <c r="C317" s="107">
        <v>0.0007623446886107775</v>
      </c>
      <c r="D317" s="103" t="s">
        <v>1345</v>
      </c>
      <c r="E317" s="103" t="b">
        <v>0</v>
      </c>
      <c r="F317" s="103" t="b">
        <v>0</v>
      </c>
      <c r="G317" s="103" t="b">
        <v>0</v>
      </c>
    </row>
    <row r="318" spans="1:7" ht="15">
      <c r="A318" s="105" t="s">
        <v>660</v>
      </c>
      <c r="B318" s="103">
        <v>4</v>
      </c>
      <c r="C318" s="107">
        <v>0.0006820111495602711</v>
      </c>
      <c r="D318" s="103" t="s">
        <v>1345</v>
      </c>
      <c r="E318" s="103" t="b">
        <v>0</v>
      </c>
      <c r="F318" s="103" t="b">
        <v>0</v>
      </c>
      <c r="G318" s="103" t="b">
        <v>0</v>
      </c>
    </row>
    <row r="319" spans="1:7" ht="15">
      <c r="A319" s="105" t="s">
        <v>661</v>
      </c>
      <c r="B319" s="103">
        <v>4</v>
      </c>
      <c r="C319" s="107">
        <v>0.000875568452671656</v>
      </c>
      <c r="D319" s="103" t="s">
        <v>1345</v>
      </c>
      <c r="E319" s="103" t="b">
        <v>0</v>
      </c>
      <c r="F319" s="103" t="b">
        <v>0</v>
      </c>
      <c r="G319" s="103" t="b">
        <v>0</v>
      </c>
    </row>
    <row r="320" spans="1:7" ht="15">
      <c r="A320" s="105" t="s">
        <v>662</v>
      </c>
      <c r="B320" s="103">
        <v>4</v>
      </c>
      <c r="C320" s="107">
        <v>0.0006820111495602711</v>
      </c>
      <c r="D320" s="103" t="s">
        <v>1345</v>
      </c>
      <c r="E320" s="103" t="b">
        <v>0</v>
      </c>
      <c r="F320" s="103" t="b">
        <v>0</v>
      </c>
      <c r="G320" s="103" t="b">
        <v>0</v>
      </c>
    </row>
    <row r="321" spans="1:7" ht="15">
      <c r="A321" s="105" t="s">
        <v>663</v>
      </c>
      <c r="B321" s="103">
        <v>4</v>
      </c>
      <c r="C321" s="107">
        <v>0.0010691257557830407</v>
      </c>
      <c r="D321" s="103" t="s">
        <v>1345</v>
      </c>
      <c r="E321" s="103" t="b">
        <v>0</v>
      </c>
      <c r="F321" s="103" t="b">
        <v>0</v>
      </c>
      <c r="G321" s="103" t="b">
        <v>0</v>
      </c>
    </row>
    <row r="322" spans="1:7" ht="15">
      <c r="A322" s="105" t="s">
        <v>664</v>
      </c>
      <c r="B322" s="103">
        <v>4</v>
      </c>
      <c r="C322" s="107">
        <v>0.0010691257557830407</v>
      </c>
      <c r="D322" s="103" t="s">
        <v>1345</v>
      </c>
      <c r="E322" s="103" t="b">
        <v>0</v>
      </c>
      <c r="F322" s="103" t="b">
        <v>0</v>
      </c>
      <c r="G322" s="103" t="b">
        <v>0</v>
      </c>
    </row>
    <row r="323" spans="1:7" ht="15">
      <c r="A323" s="105" t="s">
        <v>665</v>
      </c>
      <c r="B323" s="103">
        <v>4</v>
      </c>
      <c r="C323" s="107">
        <v>0.0006820111495602711</v>
      </c>
      <c r="D323" s="103" t="s">
        <v>1345</v>
      </c>
      <c r="E323" s="103" t="b">
        <v>0</v>
      </c>
      <c r="F323" s="103" t="b">
        <v>0</v>
      </c>
      <c r="G323" s="103" t="b">
        <v>0</v>
      </c>
    </row>
    <row r="324" spans="1:7" ht="15">
      <c r="A324" s="105" t="s">
        <v>666</v>
      </c>
      <c r="B324" s="103">
        <v>4</v>
      </c>
      <c r="C324" s="107">
        <v>0.000875568452671656</v>
      </c>
      <c r="D324" s="103" t="s">
        <v>1345</v>
      </c>
      <c r="E324" s="103" t="b">
        <v>0</v>
      </c>
      <c r="F324" s="103" t="b">
        <v>0</v>
      </c>
      <c r="G324" s="103" t="b">
        <v>0</v>
      </c>
    </row>
    <row r="325" spans="1:7" ht="15">
      <c r="A325" s="105" t="s">
        <v>667</v>
      </c>
      <c r="B325" s="103">
        <v>4</v>
      </c>
      <c r="C325" s="107">
        <v>0.0007623446886107775</v>
      </c>
      <c r="D325" s="103" t="s">
        <v>1345</v>
      </c>
      <c r="E325" s="103" t="b">
        <v>0</v>
      </c>
      <c r="F325" s="103" t="b">
        <v>0</v>
      </c>
      <c r="G325" s="103" t="b">
        <v>0</v>
      </c>
    </row>
    <row r="326" spans="1:7" ht="15">
      <c r="A326" s="105" t="s">
        <v>668</v>
      </c>
      <c r="B326" s="103">
        <v>4</v>
      </c>
      <c r="C326" s="107">
        <v>0.0006820111495602711</v>
      </c>
      <c r="D326" s="103" t="s">
        <v>1345</v>
      </c>
      <c r="E326" s="103" t="b">
        <v>0</v>
      </c>
      <c r="F326" s="103" t="b">
        <v>0</v>
      </c>
      <c r="G326" s="103" t="b">
        <v>0</v>
      </c>
    </row>
    <row r="327" spans="1:7" ht="15">
      <c r="A327" s="105" t="s">
        <v>669</v>
      </c>
      <c r="B327" s="103">
        <v>4</v>
      </c>
      <c r="C327" s="107">
        <v>0.0006820111495602711</v>
      </c>
      <c r="D327" s="103" t="s">
        <v>1345</v>
      </c>
      <c r="E327" s="103" t="b">
        <v>0</v>
      </c>
      <c r="F327" s="103" t="b">
        <v>0</v>
      </c>
      <c r="G327" s="103" t="b">
        <v>0</v>
      </c>
    </row>
    <row r="328" spans="1:7" ht="15">
      <c r="A328" s="105" t="s">
        <v>670</v>
      </c>
      <c r="B328" s="103">
        <v>4</v>
      </c>
      <c r="C328" s="107">
        <v>0.0006820111495602711</v>
      </c>
      <c r="D328" s="103" t="s">
        <v>1345</v>
      </c>
      <c r="E328" s="103" t="b">
        <v>0</v>
      </c>
      <c r="F328" s="103" t="b">
        <v>0</v>
      </c>
      <c r="G328" s="103" t="b">
        <v>0</v>
      </c>
    </row>
    <row r="329" spans="1:7" ht="15">
      <c r="A329" s="105" t="s">
        <v>671</v>
      </c>
      <c r="B329" s="103">
        <v>4</v>
      </c>
      <c r="C329" s="107">
        <v>0.0007623446886107775</v>
      </c>
      <c r="D329" s="103" t="s">
        <v>1345</v>
      </c>
      <c r="E329" s="103" t="b">
        <v>0</v>
      </c>
      <c r="F329" s="103" t="b">
        <v>0</v>
      </c>
      <c r="G329" s="103" t="b">
        <v>0</v>
      </c>
    </row>
    <row r="330" spans="1:7" ht="15">
      <c r="A330" s="105" t="s">
        <v>672</v>
      </c>
      <c r="B330" s="103">
        <v>4</v>
      </c>
      <c r="C330" s="107">
        <v>0.0007623446886107775</v>
      </c>
      <c r="D330" s="103" t="s">
        <v>1345</v>
      </c>
      <c r="E330" s="103" t="b">
        <v>0</v>
      </c>
      <c r="F330" s="103" t="b">
        <v>0</v>
      </c>
      <c r="G330" s="103" t="b">
        <v>0</v>
      </c>
    </row>
    <row r="331" spans="1:7" ht="15">
      <c r="A331" s="105" t="s">
        <v>673</v>
      </c>
      <c r="B331" s="103">
        <v>4</v>
      </c>
      <c r="C331" s="107">
        <v>0.0006820111495602711</v>
      </c>
      <c r="D331" s="103" t="s">
        <v>1345</v>
      </c>
      <c r="E331" s="103" t="b">
        <v>0</v>
      </c>
      <c r="F331" s="103" t="b">
        <v>0</v>
      </c>
      <c r="G331" s="103" t="b">
        <v>0</v>
      </c>
    </row>
    <row r="332" spans="1:7" ht="15">
      <c r="A332" s="105" t="s">
        <v>674</v>
      </c>
      <c r="B332" s="103">
        <v>4</v>
      </c>
      <c r="C332" s="107">
        <v>0.000875568452671656</v>
      </c>
      <c r="D332" s="103" t="s">
        <v>1345</v>
      </c>
      <c r="E332" s="103" t="b">
        <v>0</v>
      </c>
      <c r="F332" s="103" t="b">
        <v>0</v>
      </c>
      <c r="G332" s="103" t="b">
        <v>0</v>
      </c>
    </row>
    <row r="333" spans="1:7" ht="15">
      <c r="A333" s="105" t="s">
        <v>675</v>
      </c>
      <c r="B333" s="103">
        <v>4</v>
      </c>
      <c r="C333" s="107">
        <v>0.0006820111495602711</v>
      </c>
      <c r="D333" s="103" t="s">
        <v>1345</v>
      </c>
      <c r="E333" s="103" t="b">
        <v>0</v>
      </c>
      <c r="F333" s="103" t="b">
        <v>0</v>
      </c>
      <c r="G333" s="103" t="b">
        <v>0</v>
      </c>
    </row>
    <row r="334" spans="1:7" ht="15">
      <c r="A334" s="105" t="s">
        <v>676</v>
      </c>
      <c r="B334" s="103">
        <v>4</v>
      </c>
      <c r="C334" s="107">
        <v>0.0007623446886107775</v>
      </c>
      <c r="D334" s="103" t="s">
        <v>1345</v>
      </c>
      <c r="E334" s="103" t="b">
        <v>0</v>
      </c>
      <c r="F334" s="103" t="b">
        <v>0</v>
      </c>
      <c r="G334" s="103" t="b">
        <v>0</v>
      </c>
    </row>
    <row r="335" spans="1:7" ht="15">
      <c r="A335" s="105" t="s">
        <v>677</v>
      </c>
      <c r="B335" s="103">
        <v>4</v>
      </c>
      <c r="C335" s="107">
        <v>0.0006820111495602711</v>
      </c>
      <c r="D335" s="103" t="s">
        <v>1345</v>
      </c>
      <c r="E335" s="103" t="b">
        <v>0</v>
      </c>
      <c r="F335" s="103" t="b">
        <v>0</v>
      </c>
      <c r="G335" s="103" t="b">
        <v>0</v>
      </c>
    </row>
    <row r="336" spans="1:7" ht="15">
      <c r="A336" s="105" t="s">
        <v>678</v>
      </c>
      <c r="B336" s="103">
        <v>4</v>
      </c>
      <c r="C336" s="107">
        <v>0.0006820111495602711</v>
      </c>
      <c r="D336" s="103" t="s">
        <v>1345</v>
      </c>
      <c r="E336" s="103" t="b">
        <v>0</v>
      </c>
      <c r="F336" s="103" t="b">
        <v>0</v>
      </c>
      <c r="G336" s="103" t="b">
        <v>0</v>
      </c>
    </row>
    <row r="337" spans="1:7" ht="15">
      <c r="A337" s="105" t="s">
        <v>679</v>
      </c>
      <c r="B337" s="103">
        <v>4</v>
      </c>
      <c r="C337" s="107">
        <v>0.0006820111495602711</v>
      </c>
      <c r="D337" s="103" t="s">
        <v>1345</v>
      </c>
      <c r="E337" s="103" t="b">
        <v>0</v>
      </c>
      <c r="F337" s="103" t="b">
        <v>0</v>
      </c>
      <c r="G337" s="103" t="b">
        <v>0</v>
      </c>
    </row>
    <row r="338" spans="1:7" ht="15">
      <c r="A338" s="105" t="s">
        <v>680</v>
      </c>
      <c r="B338" s="103">
        <v>4</v>
      </c>
      <c r="C338" s="107">
        <v>0.000875568452671656</v>
      </c>
      <c r="D338" s="103" t="s">
        <v>1345</v>
      </c>
      <c r="E338" s="103" t="b">
        <v>0</v>
      </c>
      <c r="F338" s="103" t="b">
        <v>0</v>
      </c>
      <c r="G338" s="103" t="b">
        <v>0</v>
      </c>
    </row>
    <row r="339" spans="1:7" ht="15">
      <c r="A339" s="105" t="s">
        <v>681</v>
      </c>
      <c r="B339" s="103">
        <v>4</v>
      </c>
      <c r="C339" s="107">
        <v>0.0006820111495602711</v>
      </c>
      <c r="D339" s="103" t="s">
        <v>1345</v>
      </c>
      <c r="E339" s="103" t="b">
        <v>0</v>
      </c>
      <c r="F339" s="103" t="b">
        <v>0</v>
      </c>
      <c r="G339" s="103" t="b">
        <v>0</v>
      </c>
    </row>
    <row r="340" spans="1:7" ht="15">
      <c r="A340" s="105" t="s">
        <v>682</v>
      </c>
      <c r="B340" s="103">
        <v>4</v>
      </c>
      <c r="C340" s="107">
        <v>0.000875568452671656</v>
      </c>
      <c r="D340" s="103" t="s">
        <v>1345</v>
      </c>
      <c r="E340" s="103" t="b">
        <v>0</v>
      </c>
      <c r="F340" s="103" t="b">
        <v>0</v>
      </c>
      <c r="G340" s="103" t="b">
        <v>0</v>
      </c>
    </row>
    <row r="341" spans="1:7" ht="15">
      <c r="A341" s="105" t="s">
        <v>683</v>
      </c>
      <c r="B341" s="103">
        <v>4</v>
      </c>
      <c r="C341" s="107">
        <v>0.0006820111495602711</v>
      </c>
      <c r="D341" s="103" t="s">
        <v>1345</v>
      </c>
      <c r="E341" s="103" t="b">
        <v>0</v>
      </c>
      <c r="F341" s="103" t="b">
        <v>0</v>
      </c>
      <c r="G341" s="103" t="b">
        <v>0</v>
      </c>
    </row>
    <row r="342" spans="1:7" ht="15">
      <c r="A342" s="105" t="s">
        <v>684</v>
      </c>
      <c r="B342" s="103">
        <v>4</v>
      </c>
      <c r="C342" s="107">
        <v>0.0006820111495602711</v>
      </c>
      <c r="D342" s="103" t="s">
        <v>1345</v>
      </c>
      <c r="E342" s="103" t="b">
        <v>0</v>
      </c>
      <c r="F342" s="103" t="b">
        <v>0</v>
      </c>
      <c r="G342" s="103" t="b">
        <v>0</v>
      </c>
    </row>
    <row r="343" spans="1:7" ht="15">
      <c r="A343" s="105" t="s">
        <v>685</v>
      </c>
      <c r="B343" s="103">
        <v>4</v>
      </c>
      <c r="C343" s="107">
        <v>0.0006820111495602711</v>
      </c>
      <c r="D343" s="103" t="s">
        <v>1345</v>
      </c>
      <c r="E343" s="103" t="b">
        <v>0</v>
      </c>
      <c r="F343" s="103" t="b">
        <v>0</v>
      </c>
      <c r="G343" s="103" t="b">
        <v>0</v>
      </c>
    </row>
    <row r="344" spans="1:7" ht="15">
      <c r="A344" s="105" t="s">
        <v>686</v>
      </c>
      <c r="B344" s="103">
        <v>4</v>
      </c>
      <c r="C344" s="107">
        <v>0.0006820111495602711</v>
      </c>
      <c r="D344" s="103" t="s">
        <v>1345</v>
      </c>
      <c r="E344" s="103" t="b">
        <v>0</v>
      </c>
      <c r="F344" s="103" t="b">
        <v>0</v>
      </c>
      <c r="G344" s="103" t="b">
        <v>0</v>
      </c>
    </row>
    <row r="345" spans="1:7" ht="15">
      <c r="A345" s="105" t="s">
        <v>687</v>
      </c>
      <c r="B345" s="103">
        <v>4</v>
      </c>
      <c r="C345" s="107">
        <v>0.0007623446886107775</v>
      </c>
      <c r="D345" s="103" t="s">
        <v>1345</v>
      </c>
      <c r="E345" s="103" t="b">
        <v>0</v>
      </c>
      <c r="F345" s="103" t="b">
        <v>0</v>
      </c>
      <c r="G345" s="103" t="b">
        <v>0</v>
      </c>
    </row>
    <row r="346" spans="1:7" ht="15">
      <c r="A346" s="105" t="s">
        <v>688</v>
      </c>
      <c r="B346" s="103">
        <v>4</v>
      </c>
      <c r="C346" s="107">
        <v>0.000875568452671656</v>
      </c>
      <c r="D346" s="103" t="s">
        <v>1345</v>
      </c>
      <c r="E346" s="103" t="b">
        <v>0</v>
      </c>
      <c r="F346" s="103" t="b">
        <v>0</v>
      </c>
      <c r="G346" s="103" t="b">
        <v>0</v>
      </c>
    </row>
    <row r="347" spans="1:7" ht="15">
      <c r="A347" s="105" t="s">
        <v>689</v>
      </c>
      <c r="B347" s="103">
        <v>4</v>
      </c>
      <c r="C347" s="107">
        <v>0.0007623446886107775</v>
      </c>
      <c r="D347" s="103" t="s">
        <v>1345</v>
      </c>
      <c r="E347" s="103" t="b">
        <v>0</v>
      </c>
      <c r="F347" s="103" t="b">
        <v>0</v>
      </c>
      <c r="G347" s="103" t="b">
        <v>0</v>
      </c>
    </row>
    <row r="348" spans="1:7" ht="15">
      <c r="A348" s="105" t="s">
        <v>690</v>
      </c>
      <c r="B348" s="103">
        <v>4</v>
      </c>
      <c r="C348" s="107">
        <v>0.0007623446886107775</v>
      </c>
      <c r="D348" s="103" t="s">
        <v>1345</v>
      </c>
      <c r="E348" s="103" t="b">
        <v>0</v>
      </c>
      <c r="F348" s="103" t="b">
        <v>0</v>
      </c>
      <c r="G348" s="103" t="b">
        <v>0</v>
      </c>
    </row>
    <row r="349" spans="1:7" ht="15">
      <c r="A349" s="105" t="s">
        <v>691</v>
      </c>
      <c r="B349" s="103">
        <v>4</v>
      </c>
      <c r="C349" s="107">
        <v>0.0007623446886107775</v>
      </c>
      <c r="D349" s="103" t="s">
        <v>1345</v>
      </c>
      <c r="E349" s="103" t="b">
        <v>0</v>
      </c>
      <c r="F349" s="103" t="b">
        <v>0</v>
      </c>
      <c r="G349" s="103" t="b">
        <v>0</v>
      </c>
    </row>
    <row r="350" spans="1:7" ht="15">
      <c r="A350" s="105" t="s">
        <v>692</v>
      </c>
      <c r="B350" s="103">
        <v>4</v>
      </c>
      <c r="C350" s="107">
        <v>0.0007623446886107775</v>
      </c>
      <c r="D350" s="103" t="s">
        <v>1345</v>
      </c>
      <c r="E350" s="103" t="b">
        <v>0</v>
      </c>
      <c r="F350" s="103" t="b">
        <v>0</v>
      </c>
      <c r="G350" s="103" t="b">
        <v>0</v>
      </c>
    </row>
    <row r="351" spans="1:7" ht="15">
      <c r="A351" s="105" t="s">
        <v>693</v>
      </c>
      <c r="B351" s="103">
        <v>4</v>
      </c>
      <c r="C351" s="107">
        <v>0.0006820111495602711</v>
      </c>
      <c r="D351" s="103" t="s">
        <v>1345</v>
      </c>
      <c r="E351" s="103" t="b">
        <v>0</v>
      </c>
      <c r="F351" s="103" t="b">
        <v>0</v>
      </c>
      <c r="G351" s="103" t="b">
        <v>0</v>
      </c>
    </row>
    <row r="352" spans="1:7" ht="15">
      <c r="A352" s="105" t="s">
        <v>694</v>
      </c>
      <c r="B352" s="103">
        <v>4</v>
      </c>
      <c r="C352" s="107">
        <v>0.0010691257557830407</v>
      </c>
      <c r="D352" s="103" t="s">
        <v>1345</v>
      </c>
      <c r="E352" s="103" t="b">
        <v>0</v>
      </c>
      <c r="F352" s="103" t="b">
        <v>0</v>
      </c>
      <c r="G352" s="103" t="b">
        <v>0</v>
      </c>
    </row>
    <row r="353" spans="1:7" ht="15">
      <c r="A353" s="105" t="s">
        <v>695</v>
      </c>
      <c r="B353" s="103">
        <v>4</v>
      </c>
      <c r="C353" s="107">
        <v>0.0010691257557830407</v>
      </c>
      <c r="D353" s="103" t="s">
        <v>1345</v>
      </c>
      <c r="E353" s="103" t="b">
        <v>0</v>
      </c>
      <c r="F353" s="103" t="b">
        <v>0</v>
      </c>
      <c r="G353" s="103" t="b">
        <v>0</v>
      </c>
    </row>
    <row r="354" spans="1:7" ht="15">
      <c r="A354" s="105" t="s">
        <v>696</v>
      </c>
      <c r="B354" s="103">
        <v>4</v>
      </c>
      <c r="C354" s="107">
        <v>0.000875568452671656</v>
      </c>
      <c r="D354" s="103" t="s">
        <v>1345</v>
      </c>
      <c r="E354" s="103" t="b">
        <v>0</v>
      </c>
      <c r="F354" s="103" t="b">
        <v>0</v>
      </c>
      <c r="G354" s="103" t="b">
        <v>0</v>
      </c>
    </row>
    <row r="355" spans="1:7" ht="15">
      <c r="A355" s="105" t="s">
        <v>697</v>
      </c>
      <c r="B355" s="103">
        <v>4</v>
      </c>
      <c r="C355" s="107">
        <v>0.0006820111495602711</v>
      </c>
      <c r="D355" s="103" t="s">
        <v>1345</v>
      </c>
      <c r="E355" s="103" t="b">
        <v>0</v>
      </c>
      <c r="F355" s="103" t="b">
        <v>0</v>
      </c>
      <c r="G355" s="103" t="b">
        <v>0</v>
      </c>
    </row>
    <row r="356" spans="1:7" ht="15">
      <c r="A356" s="105" t="s">
        <v>698</v>
      </c>
      <c r="B356" s="103">
        <v>4</v>
      </c>
      <c r="C356" s="107">
        <v>0.0006820111495602711</v>
      </c>
      <c r="D356" s="103" t="s">
        <v>1345</v>
      </c>
      <c r="E356" s="103" t="b">
        <v>0</v>
      </c>
      <c r="F356" s="103" t="b">
        <v>0</v>
      </c>
      <c r="G356" s="103" t="b">
        <v>0</v>
      </c>
    </row>
    <row r="357" spans="1:7" ht="15">
      <c r="A357" s="105" t="s">
        <v>699</v>
      </c>
      <c r="B357" s="103">
        <v>4</v>
      </c>
      <c r="C357" s="107">
        <v>0.0007623446886107775</v>
      </c>
      <c r="D357" s="103" t="s">
        <v>1345</v>
      </c>
      <c r="E357" s="103" t="b">
        <v>0</v>
      </c>
      <c r="F357" s="103" t="b">
        <v>0</v>
      </c>
      <c r="G357" s="103" t="b">
        <v>0</v>
      </c>
    </row>
    <row r="358" spans="1:7" ht="15">
      <c r="A358" s="105" t="s">
        <v>700</v>
      </c>
      <c r="B358" s="103">
        <v>4</v>
      </c>
      <c r="C358" s="107">
        <v>0.000875568452671656</v>
      </c>
      <c r="D358" s="103" t="s">
        <v>1345</v>
      </c>
      <c r="E358" s="103" t="b">
        <v>0</v>
      </c>
      <c r="F358" s="103" t="b">
        <v>0</v>
      </c>
      <c r="G358" s="103" t="b">
        <v>0</v>
      </c>
    </row>
    <row r="359" spans="1:7" ht="15">
      <c r="A359" s="105" t="s">
        <v>701</v>
      </c>
      <c r="B359" s="103">
        <v>4</v>
      </c>
      <c r="C359" s="107">
        <v>0.0007623446886107775</v>
      </c>
      <c r="D359" s="103" t="s">
        <v>1345</v>
      </c>
      <c r="E359" s="103" t="b">
        <v>0</v>
      </c>
      <c r="F359" s="103" t="b">
        <v>0</v>
      </c>
      <c r="G359" s="103" t="b">
        <v>0</v>
      </c>
    </row>
    <row r="360" spans="1:7" ht="15">
      <c r="A360" s="105" t="s">
        <v>702</v>
      </c>
      <c r="B360" s="103">
        <v>4</v>
      </c>
      <c r="C360" s="107">
        <v>0.0007623446886107775</v>
      </c>
      <c r="D360" s="103" t="s">
        <v>1345</v>
      </c>
      <c r="E360" s="103" t="b">
        <v>0</v>
      </c>
      <c r="F360" s="103" t="b">
        <v>0</v>
      </c>
      <c r="G360" s="103" t="b">
        <v>0</v>
      </c>
    </row>
    <row r="361" spans="1:7" ht="15">
      <c r="A361" s="105" t="s">
        <v>703</v>
      </c>
      <c r="B361" s="103">
        <v>4</v>
      </c>
      <c r="C361" s="107">
        <v>0.000875568452671656</v>
      </c>
      <c r="D361" s="103" t="s">
        <v>1345</v>
      </c>
      <c r="E361" s="103" t="b">
        <v>0</v>
      </c>
      <c r="F361" s="103" t="b">
        <v>0</v>
      </c>
      <c r="G361" s="103" t="b">
        <v>0</v>
      </c>
    </row>
    <row r="362" spans="1:7" ht="15">
      <c r="A362" s="105" t="s">
        <v>704</v>
      </c>
      <c r="B362" s="103">
        <v>4</v>
      </c>
      <c r="C362" s="107">
        <v>0.0007623446886107775</v>
      </c>
      <c r="D362" s="103" t="s">
        <v>1345</v>
      </c>
      <c r="E362" s="103" t="b">
        <v>0</v>
      </c>
      <c r="F362" s="103" t="b">
        <v>0</v>
      </c>
      <c r="G362" s="103" t="b">
        <v>0</v>
      </c>
    </row>
    <row r="363" spans="1:7" ht="15">
      <c r="A363" s="105" t="s">
        <v>705</v>
      </c>
      <c r="B363" s="103">
        <v>4</v>
      </c>
      <c r="C363" s="107">
        <v>0.0007623446886107775</v>
      </c>
      <c r="D363" s="103" t="s">
        <v>1345</v>
      </c>
      <c r="E363" s="103" t="b">
        <v>0</v>
      </c>
      <c r="F363" s="103" t="b">
        <v>0</v>
      </c>
      <c r="G363" s="103" t="b">
        <v>0</v>
      </c>
    </row>
    <row r="364" spans="1:7" ht="15">
      <c r="A364" s="105" t="s">
        <v>706</v>
      </c>
      <c r="B364" s="103">
        <v>4</v>
      </c>
      <c r="C364" s="107">
        <v>0.000875568452671656</v>
      </c>
      <c r="D364" s="103" t="s">
        <v>1345</v>
      </c>
      <c r="E364" s="103" t="b">
        <v>0</v>
      </c>
      <c r="F364" s="103" t="b">
        <v>0</v>
      </c>
      <c r="G364" s="103" t="b">
        <v>0</v>
      </c>
    </row>
    <row r="365" spans="1:7" ht="15">
      <c r="A365" s="105" t="s">
        <v>707</v>
      </c>
      <c r="B365" s="103">
        <v>4</v>
      </c>
      <c r="C365" s="107">
        <v>0.0010691257557830407</v>
      </c>
      <c r="D365" s="103" t="s">
        <v>1345</v>
      </c>
      <c r="E365" s="103" t="b">
        <v>0</v>
      </c>
      <c r="F365" s="103" t="b">
        <v>0</v>
      </c>
      <c r="G365" s="103" t="b">
        <v>0</v>
      </c>
    </row>
    <row r="366" spans="1:7" ht="15">
      <c r="A366" s="105" t="s">
        <v>708</v>
      </c>
      <c r="B366" s="103">
        <v>4</v>
      </c>
      <c r="C366" s="107">
        <v>0.000875568452671656</v>
      </c>
      <c r="D366" s="103" t="s">
        <v>1345</v>
      </c>
      <c r="E366" s="103" t="b">
        <v>0</v>
      </c>
      <c r="F366" s="103" t="b">
        <v>0</v>
      </c>
      <c r="G366" s="103" t="b">
        <v>0</v>
      </c>
    </row>
    <row r="367" spans="1:7" ht="15">
      <c r="A367" s="105" t="s">
        <v>709</v>
      </c>
      <c r="B367" s="103">
        <v>4</v>
      </c>
      <c r="C367" s="107">
        <v>0.000875568452671656</v>
      </c>
      <c r="D367" s="103" t="s">
        <v>1345</v>
      </c>
      <c r="E367" s="103" t="b">
        <v>0</v>
      </c>
      <c r="F367" s="103" t="b">
        <v>0</v>
      </c>
      <c r="G367" s="103" t="b">
        <v>0</v>
      </c>
    </row>
    <row r="368" spans="1:7" ht="15">
      <c r="A368" s="105" t="s">
        <v>710</v>
      </c>
      <c r="B368" s="103">
        <v>4</v>
      </c>
      <c r="C368" s="107">
        <v>0.0007623446886107775</v>
      </c>
      <c r="D368" s="103" t="s">
        <v>1345</v>
      </c>
      <c r="E368" s="103" t="b">
        <v>0</v>
      </c>
      <c r="F368" s="103" t="b">
        <v>0</v>
      </c>
      <c r="G368" s="103" t="b">
        <v>0</v>
      </c>
    </row>
    <row r="369" spans="1:7" ht="15">
      <c r="A369" s="105" t="s">
        <v>711</v>
      </c>
      <c r="B369" s="103">
        <v>4</v>
      </c>
      <c r="C369" s="107">
        <v>0.0007623446886107775</v>
      </c>
      <c r="D369" s="103" t="s">
        <v>1345</v>
      </c>
      <c r="E369" s="103" t="b">
        <v>0</v>
      </c>
      <c r="F369" s="103" t="b">
        <v>0</v>
      </c>
      <c r="G369" s="103" t="b">
        <v>0</v>
      </c>
    </row>
    <row r="370" spans="1:7" ht="15">
      <c r="A370" s="105" t="s">
        <v>712</v>
      </c>
      <c r="B370" s="103">
        <v>4</v>
      </c>
      <c r="C370" s="107">
        <v>0.000875568452671656</v>
      </c>
      <c r="D370" s="103" t="s">
        <v>1345</v>
      </c>
      <c r="E370" s="103" t="b">
        <v>0</v>
      </c>
      <c r="F370" s="103" t="b">
        <v>0</v>
      </c>
      <c r="G370" s="103" t="b">
        <v>0</v>
      </c>
    </row>
    <row r="371" spans="1:7" ht="15">
      <c r="A371" s="105" t="s">
        <v>713</v>
      </c>
      <c r="B371" s="103">
        <v>4</v>
      </c>
      <c r="C371" s="107">
        <v>0.000875568452671656</v>
      </c>
      <c r="D371" s="103" t="s">
        <v>1345</v>
      </c>
      <c r="E371" s="103" t="b">
        <v>0</v>
      </c>
      <c r="F371" s="103" t="b">
        <v>0</v>
      </c>
      <c r="G371" s="103" t="b">
        <v>0</v>
      </c>
    </row>
    <row r="372" spans="1:7" ht="15">
      <c r="A372" s="105" t="s">
        <v>714</v>
      </c>
      <c r="B372" s="103">
        <v>4</v>
      </c>
      <c r="C372" s="107">
        <v>0.000875568452671656</v>
      </c>
      <c r="D372" s="103" t="s">
        <v>1345</v>
      </c>
      <c r="E372" s="103" t="b">
        <v>0</v>
      </c>
      <c r="F372" s="103" t="b">
        <v>0</v>
      </c>
      <c r="G372" s="103" t="b">
        <v>0</v>
      </c>
    </row>
    <row r="373" spans="1:7" ht="15">
      <c r="A373" s="105" t="s">
        <v>715</v>
      </c>
      <c r="B373" s="103">
        <v>4</v>
      </c>
      <c r="C373" s="107">
        <v>0.000875568452671656</v>
      </c>
      <c r="D373" s="103" t="s">
        <v>1345</v>
      </c>
      <c r="E373" s="103" t="b">
        <v>0</v>
      </c>
      <c r="F373" s="103" t="b">
        <v>0</v>
      </c>
      <c r="G373" s="103" t="b">
        <v>0</v>
      </c>
    </row>
    <row r="374" spans="1:7" ht="15">
      <c r="A374" s="105" t="s">
        <v>716</v>
      </c>
      <c r="B374" s="103">
        <v>4</v>
      </c>
      <c r="C374" s="107">
        <v>0.000875568452671656</v>
      </c>
      <c r="D374" s="103" t="s">
        <v>1345</v>
      </c>
      <c r="E374" s="103" t="b">
        <v>0</v>
      </c>
      <c r="F374" s="103" t="b">
        <v>0</v>
      </c>
      <c r="G374" s="103" t="b">
        <v>0</v>
      </c>
    </row>
    <row r="375" spans="1:7" ht="15">
      <c r="A375" s="105" t="s">
        <v>717</v>
      </c>
      <c r="B375" s="103">
        <v>4</v>
      </c>
      <c r="C375" s="107">
        <v>0.000875568452671656</v>
      </c>
      <c r="D375" s="103" t="s">
        <v>1345</v>
      </c>
      <c r="E375" s="103" t="b">
        <v>0</v>
      </c>
      <c r="F375" s="103" t="b">
        <v>0</v>
      </c>
      <c r="G375" s="103" t="b">
        <v>0</v>
      </c>
    </row>
    <row r="376" spans="1:7" ht="15">
      <c r="A376" s="105" t="s">
        <v>718</v>
      </c>
      <c r="B376" s="103">
        <v>4</v>
      </c>
      <c r="C376" s="107">
        <v>0.0007623446886107775</v>
      </c>
      <c r="D376" s="103" t="s">
        <v>1345</v>
      </c>
      <c r="E376" s="103" t="b">
        <v>0</v>
      </c>
      <c r="F376" s="103" t="b">
        <v>0</v>
      </c>
      <c r="G376" s="103" t="b">
        <v>0</v>
      </c>
    </row>
    <row r="377" spans="1:7" ht="15">
      <c r="A377" s="105" t="s">
        <v>719</v>
      </c>
      <c r="B377" s="103">
        <v>4</v>
      </c>
      <c r="C377" s="107">
        <v>0.0007623446886107775</v>
      </c>
      <c r="D377" s="103" t="s">
        <v>1345</v>
      </c>
      <c r="E377" s="103" t="b">
        <v>0</v>
      </c>
      <c r="F377" s="103" t="b">
        <v>0</v>
      </c>
      <c r="G377" s="103" t="b">
        <v>0</v>
      </c>
    </row>
    <row r="378" spans="1:7" ht="15">
      <c r="A378" s="105" t="s">
        <v>720</v>
      </c>
      <c r="B378" s="103">
        <v>4</v>
      </c>
      <c r="C378" s="107">
        <v>0.0007623446886107775</v>
      </c>
      <c r="D378" s="103" t="s">
        <v>1345</v>
      </c>
      <c r="E378" s="103" t="b">
        <v>0</v>
      </c>
      <c r="F378" s="103" t="b">
        <v>0</v>
      </c>
      <c r="G378" s="103" t="b">
        <v>0</v>
      </c>
    </row>
    <row r="379" spans="1:7" ht="15">
      <c r="A379" s="105" t="s">
        <v>721</v>
      </c>
      <c r="B379" s="103">
        <v>4</v>
      </c>
      <c r="C379" s="107">
        <v>0.0010691257557830407</v>
      </c>
      <c r="D379" s="103" t="s">
        <v>1345</v>
      </c>
      <c r="E379" s="103" t="b">
        <v>0</v>
      </c>
      <c r="F379" s="103" t="b">
        <v>0</v>
      </c>
      <c r="G379" s="103" t="b">
        <v>0</v>
      </c>
    </row>
    <row r="380" spans="1:7" ht="15">
      <c r="A380" s="105" t="s">
        <v>722</v>
      </c>
      <c r="B380" s="103">
        <v>4</v>
      </c>
      <c r="C380" s="107">
        <v>0.0010691257557830407</v>
      </c>
      <c r="D380" s="103" t="s">
        <v>1345</v>
      </c>
      <c r="E380" s="103" t="b">
        <v>0</v>
      </c>
      <c r="F380" s="103" t="b">
        <v>0</v>
      </c>
      <c r="G380" s="103" t="b">
        <v>0</v>
      </c>
    </row>
    <row r="381" spans="1:7" ht="15">
      <c r="A381" s="105" t="s">
        <v>723</v>
      </c>
      <c r="B381" s="103">
        <v>4</v>
      </c>
      <c r="C381" s="107">
        <v>0.0010691257557830407</v>
      </c>
      <c r="D381" s="103" t="s">
        <v>1345</v>
      </c>
      <c r="E381" s="103" t="b">
        <v>0</v>
      </c>
      <c r="F381" s="103" t="b">
        <v>0</v>
      </c>
      <c r="G381" s="103" t="b">
        <v>0</v>
      </c>
    </row>
    <row r="382" spans="1:7" ht="15">
      <c r="A382" s="105" t="s">
        <v>724</v>
      </c>
      <c r="B382" s="103">
        <v>4</v>
      </c>
      <c r="C382" s="107">
        <v>0.0010691257557830407</v>
      </c>
      <c r="D382" s="103" t="s">
        <v>1345</v>
      </c>
      <c r="E382" s="103" t="b">
        <v>0</v>
      </c>
      <c r="F382" s="103" t="b">
        <v>0</v>
      </c>
      <c r="G382" s="103" t="b">
        <v>0</v>
      </c>
    </row>
    <row r="383" spans="1:7" ht="15">
      <c r="A383" s="105" t="s">
        <v>725</v>
      </c>
      <c r="B383" s="103">
        <v>3</v>
      </c>
      <c r="C383" s="107">
        <v>0.0005717585164580831</v>
      </c>
      <c r="D383" s="103" t="s">
        <v>1345</v>
      </c>
      <c r="E383" s="103" t="b">
        <v>0</v>
      </c>
      <c r="F383" s="103" t="b">
        <v>0</v>
      </c>
      <c r="G383" s="103" t="b">
        <v>0</v>
      </c>
    </row>
    <row r="384" spans="1:7" ht="15">
      <c r="A384" s="105" t="s">
        <v>726</v>
      </c>
      <c r="B384" s="103">
        <v>3</v>
      </c>
      <c r="C384" s="107">
        <v>0.0005717585164580831</v>
      </c>
      <c r="D384" s="103" t="s">
        <v>1345</v>
      </c>
      <c r="E384" s="103" t="b">
        <v>0</v>
      </c>
      <c r="F384" s="103" t="b">
        <v>0</v>
      </c>
      <c r="G384" s="103" t="b">
        <v>0</v>
      </c>
    </row>
    <row r="385" spans="1:7" ht="15">
      <c r="A385" s="105" t="s">
        <v>727</v>
      </c>
      <c r="B385" s="103">
        <v>3</v>
      </c>
      <c r="C385" s="107">
        <v>0.0008018443168372805</v>
      </c>
      <c r="D385" s="103" t="s">
        <v>1345</v>
      </c>
      <c r="E385" s="103" t="b">
        <v>0</v>
      </c>
      <c r="F385" s="103" t="b">
        <v>0</v>
      </c>
      <c r="G385" s="103" t="b">
        <v>0</v>
      </c>
    </row>
    <row r="386" spans="1:7" ht="15">
      <c r="A386" s="105" t="s">
        <v>728</v>
      </c>
      <c r="B386" s="103">
        <v>3</v>
      </c>
      <c r="C386" s="107">
        <v>0.0005717585164580831</v>
      </c>
      <c r="D386" s="103" t="s">
        <v>1345</v>
      </c>
      <c r="E386" s="103" t="b">
        <v>0</v>
      </c>
      <c r="F386" s="103" t="b">
        <v>0</v>
      </c>
      <c r="G386" s="103" t="b">
        <v>0</v>
      </c>
    </row>
    <row r="387" spans="1:7" ht="15">
      <c r="A387" s="105" t="s">
        <v>729</v>
      </c>
      <c r="B387" s="103">
        <v>3</v>
      </c>
      <c r="C387" s="107">
        <v>0.0005717585164580831</v>
      </c>
      <c r="D387" s="103" t="s">
        <v>1345</v>
      </c>
      <c r="E387" s="103" t="b">
        <v>0</v>
      </c>
      <c r="F387" s="103" t="b">
        <v>0</v>
      </c>
      <c r="G387" s="103" t="b">
        <v>0</v>
      </c>
    </row>
    <row r="388" spans="1:7" ht="15">
      <c r="A388" s="105" t="s">
        <v>730</v>
      </c>
      <c r="B388" s="103">
        <v>3</v>
      </c>
      <c r="C388" s="107">
        <v>0.0008018443168372805</v>
      </c>
      <c r="D388" s="103" t="s">
        <v>1345</v>
      </c>
      <c r="E388" s="103" t="b">
        <v>0</v>
      </c>
      <c r="F388" s="103" t="b">
        <v>0</v>
      </c>
      <c r="G388" s="103" t="b">
        <v>0</v>
      </c>
    </row>
    <row r="389" spans="1:7" ht="15">
      <c r="A389" s="105" t="s">
        <v>731</v>
      </c>
      <c r="B389" s="103">
        <v>3</v>
      </c>
      <c r="C389" s="107">
        <v>0.0005717585164580831</v>
      </c>
      <c r="D389" s="103" t="s">
        <v>1345</v>
      </c>
      <c r="E389" s="103" t="b">
        <v>0</v>
      </c>
      <c r="F389" s="103" t="b">
        <v>0</v>
      </c>
      <c r="G389" s="103" t="b">
        <v>0</v>
      </c>
    </row>
    <row r="390" spans="1:7" ht="15">
      <c r="A390" s="105" t="s">
        <v>732</v>
      </c>
      <c r="B390" s="103">
        <v>3</v>
      </c>
      <c r="C390" s="107">
        <v>0.0005717585164580831</v>
      </c>
      <c r="D390" s="103" t="s">
        <v>1345</v>
      </c>
      <c r="E390" s="103" t="b">
        <v>0</v>
      </c>
      <c r="F390" s="103" t="b">
        <v>0</v>
      </c>
      <c r="G390" s="103" t="b">
        <v>0</v>
      </c>
    </row>
    <row r="391" spans="1:7" ht="15">
      <c r="A391" s="105" t="s">
        <v>733</v>
      </c>
      <c r="B391" s="103">
        <v>3</v>
      </c>
      <c r="C391" s="107">
        <v>0.0005717585164580831</v>
      </c>
      <c r="D391" s="103" t="s">
        <v>1345</v>
      </c>
      <c r="E391" s="103" t="b">
        <v>0</v>
      </c>
      <c r="F391" s="103" t="b">
        <v>0</v>
      </c>
      <c r="G391" s="103" t="b">
        <v>0</v>
      </c>
    </row>
    <row r="392" spans="1:7" ht="15">
      <c r="A392" s="105" t="s">
        <v>734</v>
      </c>
      <c r="B392" s="103">
        <v>3</v>
      </c>
      <c r="C392" s="107">
        <v>0.0006566763395037419</v>
      </c>
      <c r="D392" s="103" t="s">
        <v>1345</v>
      </c>
      <c r="E392" s="103" t="b">
        <v>0</v>
      </c>
      <c r="F392" s="103" t="b">
        <v>0</v>
      </c>
      <c r="G392" s="103" t="b">
        <v>0</v>
      </c>
    </row>
    <row r="393" spans="1:7" ht="15">
      <c r="A393" s="105" t="s">
        <v>735</v>
      </c>
      <c r="B393" s="103">
        <v>3</v>
      </c>
      <c r="C393" s="107">
        <v>0.0005717585164580831</v>
      </c>
      <c r="D393" s="103" t="s">
        <v>1345</v>
      </c>
      <c r="E393" s="103" t="b">
        <v>0</v>
      </c>
      <c r="F393" s="103" t="b">
        <v>0</v>
      </c>
      <c r="G393" s="103" t="b">
        <v>0</v>
      </c>
    </row>
    <row r="394" spans="1:7" ht="15">
      <c r="A394" s="105" t="s">
        <v>736</v>
      </c>
      <c r="B394" s="103">
        <v>3</v>
      </c>
      <c r="C394" s="107">
        <v>0.0006566763395037419</v>
      </c>
      <c r="D394" s="103" t="s">
        <v>1345</v>
      </c>
      <c r="E394" s="103" t="b">
        <v>0</v>
      </c>
      <c r="F394" s="103" t="b">
        <v>0</v>
      </c>
      <c r="G394" s="103" t="b">
        <v>0</v>
      </c>
    </row>
    <row r="395" spans="1:7" ht="15">
      <c r="A395" s="105" t="s">
        <v>737</v>
      </c>
      <c r="B395" s="103">
        <v>3</v>
      </c>
      <c r="C395" s="107">
        <v>0.0005717585164580831</v>
      </c>
      <c r="D395" s="103" t="s">
        <v>1345</v>
      </c>
      <c r="E395" s="103" t="b">
        <v>0</v>
      </c>
      <c r="F395" s="103" t="b">
        <v>0</v>
      </c>
      <c r="G395" s="103" t="b">
        <v>0</v>
      </c>
    </row>
    <row r="396" spans="1:7" ht="15">
      <c r="A396" s="105" t="s">
        <v>738</v>
      </c>
      <c r="B396" s="103">
        <v>3</v>
      </c>
      <c r="C396" s="107">
        <v>0.0005717585164580831</v>
      </c>
      <c r="D396" s="103" t="s">
        <v>1345</v>
      </c>
      <c r="E396" s="103" t="b">
        <v>0</v>
      </c>
      <c r="F396" s="103" t="b">
        <v>0</v>
      </c>
      <c r="G396" s="103" t="b">
        <v>0</v>
      </c>
    </row>
    <row r="397" spans="1:7" ht="15">
      <c r="A397" s="105" t="s">
        <v>739</v>
      </c>
      <c r="B397" s="103">
        <v>3</v>
      </c>
      <c r="C397" s="107">
        <v>0.0005717585164580831</v>
      </c>
      <c r="D397" s="103" t="s">
        <v>1345</v>
      </c>
      <c r="E397" s="103" t="b">
        <v>0</v>
      </c>
      <c r="F397" s="103" t="b">
        <v>0</v>
      </c>
      <c r="G397" s="103" t="b">
        <v>0</v>
      </c>
    </row>
    <row r="398" spans="1:7" ht="15">
      <c r="A398" s="105" t="s">
        <v>740</v>
      </c>
      <c r="B398" s="103">
        <v>3</v>
      </c>
      <c r="C398" s="107">
        <v>0.0005717585164580831</v>
      </c>
      <c r="D398" s="103" t="s">
        <v>1345</v>
      </c>
      <c r="E398" s="103" t="b">
        <v>0</v>
      </c>
      <c r="F398" s="103" t="b">
        <v>0</v>
      </c>
      <c r="G398" s="103" t="b">
        <v>0</v>
      </c>
    </row>
    <row r="399" spans="1:7" ht="15">
      <c r="A399" s="105" t="s">
        <v>741</v>
      </c>
      <c r="B399" s="103">
        <v>3</v>
      </c>
      <c r="C399" s="107">
        <v>0.0005717585164580831</v>
      </c>
      <c r="D399" s="103" t="s">
        <v>1345</v>
      </c>
      <c r="E399" s="103" t="b">
        <v>0</v>
      </c>
      <c r="F399" s="103" t="b">
        <v>0</v>
      </c>
      <c r="G399" s="103" t="b">
        <v>0</v>
      </c>
    </row>
    <row r="400" spans="1:7" ht="15">
      <c r="A400" s="105" t="s">
        <v>742</v>
      </c>
      <c r="B400" s="103">
        <v>3</v>
      </c>
      <c r="C400" s="107">
        <v>0.0005717585164580831</v>
      </c>
      <c r="D400" s="103" t="s">
        <v>1345</v>
      </c>
      <c r="E400" s="103" t="b">
        <v>0</v>
      </c>
      <c r="F400" s="103" t="b">
        <v>0</v>
      </c>
      <c r="G400" s="103" t="b">
        <v>0</v>
      </c>
    </row>
    <row r="401" spans="1:7" ht="15">
      <c r="A401" s="105" t="s">
        <v>743</v>
      </c>
      <c r="B401" s="103">
        <v>3</v>
      </c>
      <c r="C401" s="107">
        <v>0.0005717585164580831</v>
      </c>
      <c r="D401" s="103" t="s">
        <v>1345</v>
      </c>
      <c r="E401" s="103" t="b">
        <v>0</v>
      </c>
      <c r="F401" s="103" t="b">
        <v>0</v>
      </c>
      <c r="G401" s="103" t="b">
        <v>0</v>
      </c>
    </row>
    <row r="402" spans="1:7" ht="15">
      <c r="A402" s="105" t="s">
        <v>744</v>
      </c>
      <c r="B402" s="103">
        <v>3</v>
      </c>
      <c r="C402" s="107">
        <v>0.0005717585164580831</v>
      </c>
      <c r="D402" s="103" t="s">
        <v>1345</v>
      </c>
      <c r="E402" s="103" t="b">
        <v>0</v>
      </c>
      <c r="F402" s="103" t="b">
        <v>0</v>
      </c>
      <c r="G402" s="103" t="b">
        <v>0</v>
      </c>
    </row>
    <row r="403" spans="1:7" ht="15">
      <c r="A403" s="105" t="s">
        <v>745</v>
      </c>
      <c r="B403" s="103">
        <v>3</v>
      </c>
      <c r="C403" s="107">
        <v>0.0005717585164580831</v>
      </c>
      <c r="D403" s="103" t="s">
        <v>1345</v>
      </c>
      <c r="E403" s="103" t="b">
        <v>0</v>
      </c>
      <c r="F403" s="103" t="b">
        <v>0</v>
      </c>
      <c r="G403" s="103" t="b">
        <v>0</v>
      </c>
    </row>
    <row r="404" spans="1:7" ht="15">
      <c r="A404" s="105" t="s">
        <v>746</v>
      </c>
      <c r="B404" s="103">
        <v>3</v>
      </c>
      <c r="C404" s="107">
        <v>0.0005717585164580831</v>
      </c>
      <c r="D404" s="103" t="s">
        <v>1345</v>
      </c>
      <c r="E404" s="103" t="b">
        <v>0</v>
      </c>
      <c r="F404" s="103" t="b">
        <v>1</v>
      </c>
      <c r="G404" s="103" t="b">
        <v>0</v>
      </c>
    </row>
    <row r="405" spans="1:7" ht="15">
      <c r="A405" s="105" t="s">
        <v>747</v>
      </c>
      <c r="B405" s="103">
        <v>3</v>
      </c>
      <c r="C405" s="107">
        <v>0.0005717585164580831</v>
      </c>
      <c r="D405" s="103" t="s">
        <v>1345</v>
      </c>
      <c r="E405" s="103" t="b">
        <v>0</v>
      </c>
      <c r="F405" s="103" t="b">
        <v>0</v>
      </c>
      <c r="G405" s="103" t="b">
        <v>0</v>
      </c>
    </row>
    <row r="406" spans="1:7" ht="15">
      <c r="A406" s="105" t="s">
        <v>748</v>
      </c>
      <c r="B406" s="103">
        <v>3</v>
      </c>
      <c r="C406" s="107">
        <v>0.0005717585164580831</v>
      </c>
      <c r="D406" s="103" t="s">
        <v>1345</v>
      </c>
      <c r="E406" s="103" t="b">
        <v>0</v>
      </c>
      <c r="F406" s="103" t="b">
        <v>0</v>
      </c>
      <c r="G406" s="103" t="b">
        <v>0</v>
      </c>
    </row>
    <row r="407" spans="1:7" ht="15">
      <c r="A407" s="105" t="s">
        <v>749</v>
      </c>
      <c r="B407" s="103">
        <v>3</v>
      </c>
      <c r="C407" s="107">
        <v>0.0005717585164580831</v>
      </c>
      <c r="D407" s="103" t="s">
        <v>1345</v>
      </c>
      <c r="E407" s="103" t="b">
        <v>0</v>
      </c>
      <c r="F407" s="103" t="b">
        <v>0</v>
      </c>
      <c r="G407" s="103" t="b">
        <v>0</v>
      </c>
    </row>
    <row r="408" spans="1:7" ht="15">
      <c r="A408" s="105" t="s">
        <v>750</v>
      </c>
      <c r="B408" s="103">
        <v>3</v>
      </c>
      <c r="C408" s="107">
        <v>0.0005717585164580831</v>
      </c>
      <c r="D408" s="103" t="s">
        <v>1345</v>
      </c>
      <c r="E408" s="103" t="b">
        <v>0</v>
      </c>
      <c r="F408" s="103" t="b">
        <v>0</v>
      </c>
      <c r="G408" s="103" t="b">
        <v>0</v>
      </c>
    </row>
    <row r="409" spans="1:7" ht="15">
      <c r="A409" s="105" t="s">
        <v>751</v>
      </c>
      <c r="B409" s="103">
        <v>3</v>
      </c>
      <c r="C409" s="107">
        <v>0.0006566763395037419</v>
      </c>
      <c r="D409" s="103" t="s">
        <v>1345</v>
      </c>
      <c r="E409" s="103" t="b">
        <v>0</v>
      </c>
      <c r="F409" s="103" t="b">
        <v>0</v>
      </c>
      <c r="G409" s="103" t="b">
        <v>0</v>
      </c>
    </row>
    <row r="410" spans="1:7" ht="15">
      <c r="A410" s="105" t="s">
        <v>752</v>
      </c>
      <c r="B410" s="103">
        <v>3</v>
      </c>
      <c r="C410" s="107">
        <v>0.0005717585164580831</v>
      </c>
      <c r="D410" s="103" t="s">
        <v>1345</v>
      </c>
      <c r="E410" s="103" t="b">
        <v>1</v>
      </c>
      <c r="F410" s="103" t="b">
        <v>0</v>
      </c>
      <c r="G410" s="103" t="b">
        <v>0</v>
      </c>
    </row>
    <row r="411" spans="1:7" ht="15">
      <c r="A411" s="105" t="s">
        <v>753</v>
      </c>
      <c r="B411" s="103">
        <v>3</v>
      </c>
      <c r="C411" s="107">
        <v>0.0006566763395037419</v>
      </c>
      <c r="D411" s="103" t="s">
        <v>1345</v>
      </c>
      <c r="E411" s="103" t="b">
        <v>0</v>
      </c>
      <c r="F411" s="103" t="b">
        <v>0</v>
      </c>
      <c r="G411" s="103" t="b">
        <v>0</v>
      </c>
    </row>
    <row r="412" spans="1:7" ht="15">
      <c r="A412" s="105" t="s">
        <v>754</v>
      </c>
      <c r="B412" s="103">
        <v>3</v>
      </c>
      <c r="C412" s="107">
        <v>0.0005717585164580831</v>
      </c>
      <c r="D412" s="103" t="s">
        <v>1345</v>
      </c>
      <c r="E412" s="103" t="b">
        <v>0</v>
      </c>
      <c r="F412" s="103" t="b">
        <v>0</v>
      </c>
      <c r="G412" s="103" t="b">
        <v>0</v>
      </c>
    </row>
    <row r="413" spans="1:7" ht="15">
      <c r="A413" s="105" t="s">
        <v>755</v>
      </c>
      <c r="B413" s="103">
        <v>3</v>
      </c>
      <c r="C413" s="107">
        <v>0.0005717585164580831</v>
      </c>
      <c r="D413" s="103" t="s">
        <v>1345</v>
      </c>
      <c r="E413" s="103" t="b">
        <v>0</v>
      </c>
      <c r="F413" s="103" t="b">
        <v>0</v>
      </c>
      <c r="G413" s="103" t="b">
        <v>0</v>
      </c>
    </row>
    <row r="414" spans="1:7" ht="15">
      <c r="A414" s="105" t="s">
        <v>756</v>
      </c>
      <c r="B414" s="103">
        <v>3</v>
      </c>
      <c r="C414" s="107">
        <v>0.0005717585164580831</v>
      </c>
      <c r="D414" s="103" t="s">
        <v>1345</v>
      </c>
      <c r="E414" s="103" t="b">
        <v>0</v>
      </c>
      <c r="F414" s="103" t="b">
        <v>0</v>
      </c>
      <c r="G414" s="103" t="b">
        <v>0</v>
      </c>
    </row>
    <row r="415" spans="1:7" ht="15">
      <c r="A415" s="105" t="s">
        <v>757</v>
      </c>
      <c r="B415" s="103">
        <v>3</v>
      </c>
      <c r="C415" s="107">
        <v>0.0005717585164580831</v>
      </c>
      <c r="D415" s="103" t="s">
        <v>1345</v>
      </c>
      <c r="E415" s="103" t="b">
        <v>0</v>
      </c>
      <c r="F415" s="103" t="b">
        <v>0</v>
      </c>
      <c r="G415" s="103" t="b">
        <v>0</v>
      </c>
    </row>
    <row r="416" spans="1:7" ht="15">
      <c r="A416" s="105" t="s">
        <v>758</v>
      </c>
      <c r="B416" s="103">
        <v>3</v>
      </c>
      <c r="C416" s="107">
        <v>0.0006566763395037419</v>
      </c>
      <c r="D416" s="103" t="s">
        <v>1345</v>
      </c>
      <c r="E416" s="103" t="b">
        <v>0</v>
      </c>
      <c r="F416" s="103" t="b">
        <v>0</v>
      </c>
      <c r="G416" s="103" t="b">
        <v>0</v>
      </c>
    </row>
    <row r="417" spans="1:7" ht="15">
      <c r="A417" s="105" t="s">
        <v>759</v>
      </c>
      <c r="B417" s="103">
        <v>3</v>
      </c>
      <c r="C417" s="107">
        <v>0.0005717585164580831</v>
      </c>
      <c r="D417" s="103" t="s">
        <v>1345</v>
      </c>
      <c r="E417" s="103" t="b">
        <v>0</v>
      </c>
      <c r="F417" s="103" t="b">
        <v>0</v>
      </c>
      <c r="G417" s="103" t="b">
        <v>0</v>
      </c>
    </row>
    <row r="418" spans="1:7" ht="15">
      <c r="A418" s="105" t="s">
        <v>760</v>
      </c>
      <c r="B418" s="103">
        <v>3</v>
      </c>
      <c r="C418" s="107">
        <v>0.0006566763395037419</v>
      </c>
      <c r="D418" s="103" t="s">
        <v>1345</v>
      </c>
      <c r="E418" s="103" t="b">
        <v>0</v>
      </c>
      <c r="F418" s="103" t="b">
        <v>0</v>
      </c>
      <c r="G418" s="103" t="b">
        <v>0</v>
      </c>
    </row>
    <row r="419" spans="1:7" ht="15">
      <c r="A419" s="105" t="s">
        <v>761</v>
      </c>
      <c r="B419" s="103">
        <v>3</v>
      </c>
      <c r="C419" s="107">
        <v>0.0005717585164580831</v>
      </c>
      <c r="D419" s="103" t="s">
        <v>1345</v>
      </c>
      <c r="E419" s="103" t="b">
        <v>0</v>
      </c>
      <c r="F419" s="103" t="b">
        <v>0</v>
      </c>
      <c r="G419" s="103" t="b">
        <v>0</v>
      </c>
    </row>
    <row r="420" spans="1:7" ht="15">
      <c r="A420" s="105" t="s">
        <v>762</v>
      </c>
      <c r="B420" s="103">
        <v>3</v>
      </c>
      <c r="C420" s="107">
        <v>0.0005717585164580831</v>
      </c>
      <c r="D420" s="103" t="s">
        <v>1345</v>
      </c>
      <c r="E420" s="103" t="b">
        <v>0</v>
      </c>
      <c r="F420" s="103" t="b">
        <v>0</v>
      </c>
      <c r="G420" s="103" t="b">
        <v>0</v>
      </c>
    </row>
    <row r="421" spans="1:7" ht="15">
      <c r="A421" s="105" t="s">
        <v>763</v>
      </c>
      <c r="B421" s="103">
        <v>3</v>
      </c>
      <c r="C421" s="107">
        <v>0.0005717585164580831</v>
      </c>
      <c r="D421" s="103" t="s">
        <v>1345</v>
      </c>
      <c r="E421" s="103" t="b">
        <v>0</v>
      </c>
      <c r="F421" s="103" t="b">
        <v>0</v>
      </c>
      <c r="G421" s="103" t="b">
        <v>0</v>
      </c>
    </row>
    <row r="422" spans="1:7" ht="15">
      <c r="A422" s="105" t="s">
        <v>764</v>
      </c>
      <c r="B422" s="103">
        <v>3</v>
      </c>
      <c r="C422" s="107">
        <v>0.0005717585164580831</v>
      </c>
      <c r="D422" s="103" t="s">
        <v>1345</v>
      </c>
      <c r="E422" s="103" t="b">
        <v>0</v>
      </c>
      <c r="F422" s="103" t="b">
        <v>0</v>
      </c>
      <c r="G422" s="103" t="b">
        <v>0</v>
      </c>
    </row>
    <row r="423" spans="1:7" ht="15">
      <c r="A423" s="105" t="s">
        <v>765</v>
      </c>
      <c r="B423" s="103">
        <v>3</v>
      </c>
      <c r="C423" s="107">
        <v>0.0006566763395037419</v>
      </c>
      <c r="D423" s="103" t="s">
        <v>1345</v>
      </c>
      <c r="E423" s="103" t="b">
        <v>0</v>
      </c>
      <c r="F423" s="103" t="b">
        <v>0</v>
      </c>
      <c r="G423" s="103" t="b">
        <v>0</v>
      </c>
    </row>
    <row r="424" spans="1:7" ht="15">
      <c r="A424" s="105" t="s">
        <v>766</v>
      </c>
      <c r="B424" s="103">
        <v>3</v>
      </c>
      <c r="C424" s="107">
        <v>0.0005717585164580831</v>
      </c>
      <c r="D424" s="103" t="s">
        <v>1345</v>
      </c>
      <c r="E424" s="103" t="b">
        <v>0</v>
      </c>
      <c r="F424" s="103" t="b">
        <v>0</v>
      </c>
      <c r="G424" s="103" t="b">
        <v>0</v>
      </c>
    </row>
    <row r="425" spans="1:7" ht="15">
      <c r="A425" s="105" t="s">
        <v>767</v>
      </c>
      <c r="B425" s="103">
        <v>3</v>
      </c>
      <c r="C425" s="107">
        <v>0.0005717585164580831</v>
      </c>
      <c r="D425" s="103" t="s">
        <v>1345</v>
      </c>
      <c r="E425" s="103" t="b">
        <v>0</v>
      </c>
      <c r="F425" s="103" t="b">
        <v>0</v>
      </c>
      <c r="G425" s="103" t="b">
        <v>0</v>
      </c>
    </row>
    <row r="426" spans="1:7" ht="15">
      <c r="A426" s="105" t="s">
        <v>768</v>
      </c>
      <c r="B426" s="103">
        <v>3</v>
      </c>
      <c r="C426" s="107">
        <v>0.0005717585164580831</v>
      </c>
      <c r="D426" s="103" t="s">
        <v>1345</v>
      </c>
      <c r="E426" s="103" t="b">
        <v>0</v>
      </c>
      <c r="F426" s="103" t="b">
        <v>0</v>
      </c>
      <c r="G426" s="103" t="b">
        <v>0</v>
      </c>
    </row>
    <row r="427" spans="1:7" ht="15">
      <c r="A427" s="105" t="s">
        <v>769</v>
      </c>
      <c r="B427" s="103">
        <v>3</v>
      </c>
      <c r="C427" s="107">
        <v>0.0005717585164580831</v>
      </c>
      <c r="D427" s="103" t="s">
        <v>1345</v>
      </c>
      <c r="E427" s="103" t="b">
        <v>0</v>
      </c>
      <c r="F427" s="103" t="b">
        <v>0</v>
      </c>
      <c r="G427" s="103" t="b">
        <v>0</v>
      </c>
    </row>
    <row r="428" spans="1:7" ht="15">
      <c r="A428" s="105" t="s">
        <v>770</v>
      </c>
      <c r="B428" s="103">
        <v>3</v>
      </c>
      <c r="C428" s="107">
        <v>0.0005717585164580831</v>
      </c>
      <c r="D428" s="103" t="s">
        <v>1345</v>
      </c>
      <c r="E428" s="103" t="b">
        <v>0</v>
      </c>
      <c r="F428" s="103" t="b">
        <v>0</v>
      </c>
      <c r="G428" s="103" t="b">
        <v>0</v>
      </c>
    </row>
    <row r="429" spans="1:7" ht="15">
      <c r="A429" s="105" t="s">
        <v>771</v>
      </c>
      <c r="B429" s="103">
        <v>3</v>
      </c>
      <c r="C429" s="107">
        <v>0.0005717585164580831</v>
      </c>
      <c r="D429" s="103" t="s">
        <v>1345</v>
      </c>
      <c r="E429" s="103" t="b">
        <v>0</v>
      </c>
      <c r="F429" s="103" t="b">
        <v>0</v>
      </c>
      <c r="G429" s="103" t="b">
        <v>0</v>
      </c>
    </row>
    <row r="430" spans="1:7" ht="15">
      <c r="A430" s="105" t="s">
        <v>772</v>
      </c>
      <c r="B430" s="103">
        <v>3</v>
      </c>
      <c r="C430" s="107">
        <v>0.0005717585164580831</v>
      </c>
      <c r="D430" s="103" t="s">
        <v>1345</v>
      </c>
      <c r="E430" s="103" t="b">
        <v>0</v>
      </c>
      <c r="F430" s="103" t="b">
        <v>0</v>
      </c>
      <c r="G430" s="103" t="b">
        <v>0</v>
      </c>
    </row>
    <row r="431" spans="1:7" ht="15">
      <c r="A431" s="105" t="s">
        <v>773</v>
      </c>
      <c r="B431" s="103">
        <v>3</v>
      </c>
      <c r="C431" s="107">
        <v>0.0005717585164580831</v>
      </c>
      <c r="D431" s="103" t="s">
        <v>1345</v>
      </c>
      <c r="E431" s="103" t="b">
        <v>0</v>
      </c>
      <c r="F431" s="103" t="b">
        <v>0</v>
      </c>
      <c r="G431" s="103" t="b">
        <v>0</v>
      </c>
    </row>
    <row r="432" spans="1:7" ht="15">
      <c r="A432" s="105" t="s">
        <v>774</v>
      </c>
      <c r="B432" s="103">
        <v>3</v>
      </c>
      <c r="C432" s="107">
        <v>0.0005717585164580831</v>
      </c>
      <c r="D432" s="103" t="s">
        <v>1345</v>
      </c>
      <c r="E432" s="103" t="b">
        <v>0</v>
      </c>
      <c r="F432" s="103" t="b">
        <v>0</v>
      </c>
      <c r="G432" s="103" t="b">
        <v>0</v>
      </c>
    </row>
    <row r="433" spans="1:7" ht="15">
      <c r="A433" s="105" t="s">
        <v>775</v>
      </c>
      <c r="B433" s="103">
        <v>3</v>
      </c>
      <c r="C433" s="107">
        <v>0.0005717585164580831</v>
      </c>
      <c r="D433" s="103" t="s">
        <v>1345</v>
      </c>
      <c r="E433" s="103" t="b">
        <v>0</v>
      </c>
      <c r="F433" s="103" t="b">
        <v>0</v>
      </c>
      <c r="G433" s="103" t="b">
        <v>0</v>
      </c>
    </row>
    <row r="434" spans="1:7" ht="15">
      <c r="A434" s="105" t="s">
        <v>776</v>
      </c>
      <c r="B434" s="103">
        <v>3</v>
      </c>
      <c r="C434" s="107">
        <v>0.0005717585164580831</v>
      </c>
      <c r="D434" s="103" t="s">
        <v>1345</v>
      </c>
      <c r="E434" s="103" t="b">
        <v>0</v>
      </c>
      <c r="F434" s="103" t="b">
        <v>0</v>
      </c>
      <c r="G434" s="103" t="b">
        <v>0</v>
      </c>
    </row>
    <row r="435" spans="1:7" ht="15">
      <c r="A435" s="105" t="s">
        <v>777</v>
      </c>
      <c r="B435" s="103">
        <v>3</v>
      </c>
      <c r="C435" s="107">
        <v>0.0005717585164580831</v>
      </c>
      <c r="D435" s="103" t="s">
        <v>1345</v>
      </c>
      <c r="E435" s="103" t="b">
        <v>0</v>
      </c>
      <c r="F435" s="103" t="b">
        <v>0</v>
      </c>
      <c r="G435" s="103" t="b">
        <v>0</v>
      </c>
    </row>
    <row r="436" spans="1:7" ht="15">
      <c r="A436" s="105" t="s">
        <v>778</v>
      </c>
      <c r="B436" s="103">
        <v>3</v>
      </c>
      <c r="C436" s="107">
        <v>0.0005717585164580831</v>
      </c>
      <c r="D436" s="103" t="s">
        <v>1345</v>
      </c>
      <c r="E436" s="103" t="b">
        <v>0</v>
      </c>
      <c r="F436" s="103" t="b">
        <v>0</v>
      </c>
      <c r="G436" s="103" t="b">
        <v>0</v>
      </c>
    </row>
    <row r="437" spans="1:7" ht="15">
      <c r="A437" s="105" t="s">
        <v>779</v>
      </c>
      <c r="B437" s="103">
        <v>3</v>
      </c>
      <c r="C437" s="107">
        <v>0.0005717585164580831</v>
      </c>
      <c r="D437" s="103" t="s">
        <v>1345</v>
      </c>
      <c r="E437" s="103" t="b">
        <v>0</v>
      </c>
      <c r="F437" s="103" t="b">
        <v>0</v>
      </c>
      <c r="G437" s="103" t="b">
        <v>0</v>
      </c>
    </row>
    <row r="438" spans="1:7" ht="15">
      <c r="A438" s="105" t="s">
        <v>780</v>
      </c>
      <c r="B438" s="103">
        <v>3</v>
      </c>
      <c r="C438" s="107">
        <v>0.0006566763395037419</v>
      </c>
      <c r="D438" s="103" t="s">
        <v>1345</v>
      </c>
      <c r="E438" s="103" t="b">
        <v>0</v>
      </c>
      <c r="F438" s="103" t="b">
        <v>0</v>
      </c>
      <c r="G438" s="103" t="b">
        <v>0</v>
      </c>
    </row>
    <row r="439" spans="1:7" ht="15">
      <c r="A439" s="105" t="s">
        <v>781</v>
      </c>
      <c r="B439" s="103">
        <v>3</v>
      </c>
      <c r="C439" s="107">
        <v>0.0006566763395037419</v>
      </c>
      <c r="D439" s="103" t="s">
        <v>1345</v>
      </c>
      <c r="E439" s="103" t="b">
        <v>0</v>
      </c>
      <c r="F439" s="103" t="b">
        <v>0</v>
      </c>
      <c r="G439" s="103" t="b">
        <v>0</v>
      </c>
    </row>
    <row r="440" spans="1:7" ht="15">
      <c r="A440" s="105" t="s">
        <v>782</v>
      </c>
      <c r="B440" s="103">
        <v>3</v>
      </c>
      <c r="C440" s="107">
        <v>0.0005717585164580831</v>
      </c>
      <c r="D440" s="103" t="s">
        <v>1345</v>
      </c>
      <c r="E440" s="103" t="b">
        <v>0</v>
      </c>
      <c r="F440" s="103" t="b">
        <v>0</v>
      </c>
      <c r="G440" s="103" t="b">
        <v>0</v>
      </c>
    </row>
    <row r="441" spans="1:7" ht="15">
      <c r="A441" s="105" t="s">
        <v>783</v>
      </c>
      <c r="B441" s="103">
        <v>3</v>
      </c>
      <c r="C441" s="107">
        <v>0.0005717585164580831</v>
      </c>
      <c r="D441" s="103" t="s">
        <v>1345</v>
      </c>
      <c r="E441" s="103" t="b">
        <v>0</v>
      </c>
      <c r="F441" s="103" t="b">
        <v>0</v>
      </c>
      <c r="G441" s="103" t="b">
        <v>0</v>
      </c>
    </row>
    <row r="442" spans="1:7" ht="15">
      <c r="A442" s="105" t="s">
        <v>784</v>
      </c>
      <c r="B442" s="103">
        <v>3</v>
      </c>
      <c r="C442" s="107">
        <v>0.0006566763395037419</v>
      </c>
      <c r="D442" s="103" t="s">
        <v>1345</v>
      </c>
      <c r="E442" s="103" t="b">
        <v>0</v>
      </c>
      <c r="F442" s="103" t="b">
        <v>0</v>
      </c>
      <c r="G442" s="103" t="b">
        <v>0</v>
      </c>
    </row>
    <row r="443" spans="1:7" ht="15">
      <c r="A443" s="105" t="s">
        <v>785</v>
      </c>
      <c r="B443" s="103">
        <v>3</v>
      </c>
      <c r="C443" s="107">
        <v>0.0005717585164580831</v>
      </c>
      <c r="D443" s="103" t="s">
        <v>1345</v>
      </c>
      <c r="E443" s="103" t="b">
        <v>0</v>
      </c>
      <c r="F443" s="103" t="b">
        <v>0</v>
      </c>
      <c r="G443" s="103" t="b">
        <v>0</v>
      </c>
    </row>
    <row r="444" spans="1:7" ht="15">
      <c r="A444" s="105" t="s">
        <v>786</v>
      </c>
      <c r="B444" s="103">
        <v>3</v>
      </c>
      <c r="C444" s="107">
        <v>0.0005717585164580831</v>
      </c>
      <c r="D444" s="103" t="s">
        <v>1345</v>
      </c>
      <c r="E444" s="103" t="b">
        <v>0</v>
      </c>
      <c r="F444" s="103" t="b">
        <v>0</v>
      </c>
      <c r="G444" s="103" t="b">
        <v>0</v>
      </c>
    </row>
    <row r="445" spans="1:7" ht="15">
      <c r="A445" s="105" t="s">
        <v>787</v>
      </c>
      <c r="B445" s="103">
        <v>3</v>
      </c>
      <c r="C445" s="107">
        <v>0.0005717585164580831</v>
      </c>
      <c r="D445" s="103" t="s">
        <v>1345</v>
      </c>
      <c r="E445" s="103" t="b">
        <v>0</v>
      </c>
      <c r="F445" s="103" t="b">
        <v>0</v>
      </c>
      <c r="G445" s="103" t="b">
        <v>0</v>
      </c>
    </row>
    <row r="446" spans="1:7" ht="15">
      <c r="A446" s="105" t="s">
        <v>788</v>
      </c>
      <c r="B446" s="103">
        <v>3</v>
      </c>
      <c r="C446" s="107">
        <v>0.0006566763395037419</v>
      </c>
      <c r="D446" s="103" t="s">
        <v>1345</v>
      </c>
      <c r="E446" s="103" t="b">
        <v>0</v>
      </c>
      <c r="F446" s="103" t="b">
        <v>0</v>
      </c>
      <c r="G446" s="103" t="b">
        <v>0</v>
      </c>
    </row>
    <row r="447" spans="1:7" ht="15">
      <c r="A447" s="105" t="s">
        <v>789</v>
      </c>
      <c r="B447" s="103">
        <v>3</v>
      </c>
      <c r="C447" s="107">
        <v>0.0005717585164580831</v>
      </c>
      <c r="D447" s="103" t="s">
        <v>1345</v>
      </c>
      <c r="E447" s="103" t="b">
        <v>0</v>
      </c>
      <c r="F447" s="103" t="b">
        <v>0</v>
      </c>
      <c r="G447" s="103" t="b">
        <v>0</v>
      </c>
    </row>
    <row r="448" spans="1:7" ht="15">
      <c r="A448" s="105" t="s">
        <v>790</v>
      </c>
      <c r="B448" s="103">
        <v>3</v>
      </c>
      <c r="C448" s="107">
        <v>0.0005717585164580831</v>
      </c>
      <c r="D448" s="103" t="s">
        <v>1345</v>
      </c>
      <c r="E448" s="103" t="b">
        <v>0</v>
      </c>
      <c r="F448" s="103" t="b">
        <v>0</v>
      </c>
      <c r="G448" s="103" t="b">
        <v>0</v>
      </c>
    </row>
    <row r="449" spans="1:7" ht="15">
      <c r="A449" s="105" t="s">
        <v>791</v>
      </c>
      <c r="B449" s="103">
        <v>3</v>
      </c>
      <c r="C449" s="107">
        <v>0.0005717585164580831</v>
      </c>
      <c r="D449" s="103" t="s">
        <v>1345</v>
      </c>
      <c r="E449" s="103" t="b">
        <v>0</v>
      </c>
      <c r="F449" s="103" t="b">
        <v>0</v>
      </c>
      <c r="G449" s="103" t="b">
        <v>0</v>
      </c>
    </row>
    <row r="450" spans="1:7" ht="15">
      <c r="A450" s="105" t="s">
        <v>792</v>
      </c>
      <c r="B450" s="103">
        <v>3</v>
      </c>
      <c r="C450" s="107">
        <v>0.0005717585164580831</v>
      </c>
      <c r="D450" s="103" t="s">
        <v>1345</v>
      </c>
      <c r="E450" s="103" t="b">
        <v>0</v>
      </c>
      <c r="F450" s="103" t="b">
        <v>0</v>
      </c>
      <c r="G450" s="103" t="b">
        <v>0</v>
      </c>
    </row>
    <row r="451" spans="1:7" ht="15">
      <c r="A451" s="105" t="s">
        <v>793</v>
      </c>
      <c r="B451" s="103">
        <v>3</v>
      </c>
      <c r="C451" s="107">
        <v>0.0005717585164580831</v>
      </c>
      <c r="D451" s="103" t="s">
        <v>1345</v>
      </c>
      <c r="E451" s="103" t="b">
        <v>0</v>
      </c>
      <c r="F451" s="103" t="b">
        <v>0</v>
      </c>
      <c r="G451" s="103" t="b">
        <v>0</v>
      </c>
    </row>
    <row r="452" spans="1:7" ht="15">
      <c r="A452" s="105" t="s">
        <v>794</v>
      </c>
      <c r="B452" s="103">
        <v>3</v>
      </c>
      <c r="C452" s="107">
        <v>0.0006566763395037419</v>
      </c>
      <c r="D452" s="103" t="s">
        <v>1345</v>
      </c>
      <c r="E452" s="103" t="b">
        <v>0</v>
      </c>
      <c r="F452" s="103" t="b">
        <v>0</v>
      </c>
      <c r="G452" s="103" t="b">
        <v>0</v>
      </c>
    </row>
    <row r="453" spans="1:7" ht="15">
      <c r="A453" s="105" t="s">
        <v>795</v>
      </c>
      <c r="B453" s="103">
        <v>3</v>
      </c>
      <c r="C453" s="107">
        <v>0.0005717585164580831</v>
      </c>
      <c r="D453" s="103" t="s">
        <v>1345</v>
      </c>
      <c r="E453" s="103" t="b">
        <v>0</v>
      </c>
      <c r="F453" s="103" t="b">
        <v>0</v>
      </c>
      <c r="G453" s="103" t="b">
        <v>0</v>
      </c>
    </row>
    <row r="454" spans="1:7" ht="15">
      <c r="A454" s="105" t="s">
        <v>796</v>
      </c>
      <c r="B454" s="103">
        <v>3</v>
      </c>
      <c r="C454" s="107">
        <v>0.0006566763395037419</v>
      </c>
      <c r="D454" s="103" t="s">
        <v>1345</v>
      </c>
      <c r="E454" s="103" t="b">
        <v>0</v>
      </c>
      <c r="F454" s="103" t="b">
        <v>0</v>
      </c>
      <c r="G454" s="103" t="b">
        <v>0</v>
      </c>
    </row>
    <row r="455" spans="1:7" ht="15">
      <c r="A455" s="105" t="s">
        <v>797</v>
      </c>
      <c r="B455" s="103">
        <v>3</v>
      </c>
      <c r="C455" s="107">
        <v>0.0005717585164580831</v>
      </c>
      <c r="D455" s="103" t="s">
        <v>1345</v>
      </c>
      <c r="E455" s="103" t="b">
        <v>0</v>
      </c>
      <c r="F455" s="103" t="b">
        <v>0</v>
      </c>
      <c r="G455" s="103" t="b">
        <v>0</v>
      </c>
    </row>
    <row r="456" spans="1:7" ht="15">
      <c r="A456" s="105" t="s">
        <v>798</v>
      </c>
      <c r="B456" s="103">
        <v>3</v>
      </c>
      <c r="C456" s="107">
        <v>0.0005717585164580831</v>
      </c>
      <c r="D456" s="103" t="s">
        <v>1345</v>
      </c>
      <c r="E456" s="103" t="b">
        <v>0</v>
      </c>
      <c r="F456" s="103" t="b">
        <v>0</v>
      </c>
      <c r="G456" s="103" t="b">
        <v>0</v>
      </c>
    </row>
    <row r="457" spans="1:7" ht="15">
      <c r="A457" s="105" t="s">
        <v>799</v>
      </c>
      <c r="B457" s="103">
        <v>3</v>
      </c>
      <c r="C457" s="107">
        <v>0.0005717585164580831</v>
      </c>
      <c r="D457" s="103" t="s">
        <v>1345</v>
      </c>
      <c r="E457" s="103" t="b">
        <v>0</v>
      </c>
      <c r="F457" s="103" t="b">
        <v>0</v>
      </c>
      <c r="G457" s="103" t="b">
        <v>0</v>
      </c>
    </row>
    <row r="458" spans="1:7" ht="15">
      <c r="A458" s="105" t="s">
        <v>800</v>
      </c>
      <c r="B458" s="103">
        <v>3</v>
      </c>
      <c r="C458" s="107">
        <v>0.0005717585164580831</v>
      </c>
      <c r="D458" s="103" t="s">
        <v>1345</v>
      </c>
      <c r="E458" s="103" t="b">
        <v>0</v>
      </c>
      <c r="F458" s="103" t="b">
        <v>0</v>
      </c>
      <c r="G458" s="103" t="b">
        <v>0</v>
      </c>
    </row>
    <row r="459" spans="1:7" ht="15">
      <c r="A459" s="105" t="s">
        <v>801</v>
      </c>
      <c r="B459" s="103">
        <v>3</v>
      </c>
      <c r="C459" s="107">
        <v>0.0006566763395037419</v>
      </c>
      <c r="D459" s="103" t="s">
        <v>1345</v>
      </c>
      <c r="E459" s="103" t="b">
        <v>0</v>
      </c>
      <c r="F459" s="103" t="b">
        <v>0</v>
      </c>
      <c r="G459" s="103" t="b">
        <v>0</v>
      </c>
    </row>
    <row r="460" spans="1:7" ht="15">
      <c r="A460" s="105" t="s">
        <v>802</v>
      </c>
      <c r="B460" s="103">
        <v>3</v>
      </c>
      <c r="C460" s="107">
        <v>0.0006566763395037419</v>
      </c>
      <c r="D460" s="103" t="s">
        <v>1345</v>
      </c>
      <c r="E460" s="103" t="b">
        <v>1</v>
      </c>
      <c r="F460" s="103" t="b">
        <v>0</v>
      </c>
      <c r="G460" s="103" t="b">
        <v>0</v>
      </c>
    </row>
    <row r="461" spans="1:7" ht="15">
      <c r="A461" s="105" t="s">
        <v>803</v>
      </c>
      <c r="B461" s="103">
        <v>3</v>
      </c>
      <c r="C461" s="107">
        <v>0.0005717585164580831</v>
      </c>
      <c r="D461" s="103" t="s">
        <v>1345</v>
      </c>
      <c r="E461" s="103" t="b">
        <v>0</v>
      </c>
      <c r="F461" s="103" t="b">
        <v>0</v>
      </c>
      <c r="G461" s="103" t="b">
        <v>0</v>
      </c>
    </row>
    <row r="462" spans="1:7" ht="15">
      <c r="A462" s="105" t="s">
        <v>804</v>
      </c>
      <c r="B462" s="103">
        <v>3</v>
      </c>
      <c r="C462" s="107">
        <v>0.0008018443168372805</v>
      </c>
      <c r="D462" s="103" t="s">
        <v>1345</v>
      </c>
      <c r="E462" s="103" t="b">
        <v>0</v>
      </c>
      <c r="F462" s="103" t="b">
        <v>0</v>
      </c>
      <c r="G462" s="103" t="b">
        <v>0</v>
      </c>
    </row>
    <row r="463" spans="1:7" ht="15">
      <c r="A463" s="105" t="s">
        <v>805</v>
      </c>
      <c r="B463" s="103">
        <v>3</v>
      </c>
      <c r="C463" s="107">
        <v>0.0008018443168372805</v>
      </c>
      <c r="D463" s="103" t="s">
        <v>1345</v>
      </c>
      <c r="E463" s="103" t="b">
        <v>0</v>
      </c>
      <c r="F463" s="103" t="b">
        <v>0</v>
      </c>
      <c r="G463" s="103" t="b">
        <v>0</v>
      </c>
    </row>
    <row r="464" spans="1:7" ht="15">
      <c r="A464" s="105" t="s">
        <v>806</v>
      </c>
      <c r="B464" s="103">
        <v>3</v>
      </c>
      <c r="C464" s="107">
        <v>0.0006566763395037419</v>
      </c>
      <c r="D464" s="103" t="s">
        <v>1345</v>
      </c>
      <c r="E464" s="103" t="b">
        <v>0</v>
      </c>
      <c r="F464" s="103" t="b">
        <v>0</v>
      </c>
      <c r="G464" s="103" t="b">
        <v>0</v>
      </c>
    </row>
    <row r="465" spans="1:7" ht="15">
      <c r="A465" s="105" t="s">
        <v>807</v>
      </c>
      <c r="B465" s="103">
        <v>3</v>
      </c>
      <c r="C465" s="107">
        <v>0.0005717585164580831</v>
      </c>
      <c r="D465" s="103" t="s">
        <v>1345</v>
      </c>
      <c r="E465" s="103" t="b">
        <v>0</v>
      </c>
      <c r="F465" s="103" t="b">
        <v>0</v>
      </c>
      <c r="G465" s="103" t="b">
        <v>0</v>
      </c>
    </row>
    <row r="466" spans="1:7" ht="15">
      <c r="A466" s="105" t="s">
        <v>808</v>
      </c>
      <c r="B466" s="103">
        <v>3</v>
      </c>
      <c r="C466" s="107">
        <v>0.0006566763395037419</v>
      </c>
      <c r="D466" s="103" t="s">
        <v>1345</v>
      </c>
      <c r="E466" s="103" t="b">
        <v>0</v>
      </c>
      <c r="F466" s="103" t="b">
        <v>1</v>
      </c>
      <c r="G466" s="103" t="b">
        <v>0</v>
      </c>
    </row>
    <row r="467" spans="1:7" ht="15">
      <c r="A467" s="105" t="s">
        <v>809</v>
      </c>
      <c r="B467" s="103">
        <v>3</v>
      </c>
      <c r="C467" s="107">
        <v>0.0006566763395037419</v>
      </c>
      <c r="D467" s="103" t="s">
        <v>1345</v>
      </c>
      <c r="E467" s="103" t="b">
        <v>0</v>
      </c>
      <c r="F467" s="103" t="b">
        <v>0</v>
      </c>
      <c r="G467" s="103" t="b">
        <v>0</v>
      </c>
    </row>
    <row r="468" spans="1:7" ht="15">
      <c r="A468" s="105" t="s">
        <v>810</v>
      </c>
      <c r="B468" s="103">
        <v>3</v>
      </c>
      <c r="C468" s="107">
        <v>0.0005717585164580831</v>
      </c>
      <c r="D468" s="103" t="s">
        <v>1345</v>
      </c>
      <c r="E468" s="103" t="b">
        <v>0</v>
      </c>
      <c r="F468" s="103" t="b">
        <v>0</v>
      </c>
      <c r="G468" s="103" t="b">
        <v>0</v>
      </c>
    </row>
    <row r="469" spans="1:7" ht="15">
      <c r="A469" s="105" t="s">
        <v>811</v>
      </c>
      <c r="B469" s="103">
        <v>3</v>
      </c>
      <c r="C469" s="107">
        <v>0.0006566763395037419</v>
      </c>
      <c r="D469" s="103" t="s">
        <v>1345</v>
      </c>
      <c r="E469" s="103" t="b">
        <v>0</v>
      </c>
      <c r="F469" s="103" t="b">
        <v>0</v>
      </c>
      <c r="G469" s="103" t="b">
        <v>0</v>
      </c>
    </row>
    <row r="470" spans="1:7" ht="15">
      <c r="A470" s="105" t="s">
        <v>812</v>
      </c>
      <c r="B470" s="103">
        <v>3</v>
      </c>
      <c r="C470" s="107">
        <v>0.0005717585164580831</v>
      </c>
      <c r="D470" s="103" t="s">
        <v>1345</v>
      </c>
      <c r="E470" s="103" t="b">
        <v>1</v>
      </c>
      <c r="F470" s="103" t="b">
        <v>0</v>
      </c>
      <c r="G470" s="103" t="b">
        <v>0</v>
      </c>
    </row>
    <row r="471" spans="1:7" ht="15">
      <c r="A471" s="105" t="s">
        <v>813</v>
      </c>
      <c r="B471" s="103">
        <v>3</v>
      </c>
      <c r="C471" s="107">
        <v>0.0006566763395037419</v>
      </c>
      <c r="D471" s="103" t="s">
        <v>1345</v>
      </c>
      <c r="E471" s="103" t="b">
        <v>0</v>
      </c>
      <c r="F471" s="103" t="b">
        <v>0</v>
      </c>
      <c r="G471" s="103" t="b">
        <v>0</v>
      </c>
    </row>
    <row r="472" spans="1:7" ht="15">
      <c r="A472" s="105" t="s">
        <v>814</v>
      </c>
      <c r="B472" s="103">
        <v>3</v>
      </c>
      <c r="C472" s="107">
        <v>0.0005717585164580831</v>
      </c>
      <c r="D472" s="103" t="s">
        <v>1345</v>
      </c>
      <c r="E472" s="103" t="b">
        <v>0</v>
      </c>
      <c r="F472" s="103" t="b">
        <v>0</v>
      </c>
      <c r="G472" s="103" t="b">
        <v>0</v>
      </c>
    </row>
    <row r="473" spans="1:7" ht="15">
      <c r="A473" s="105" t="s">
        <v>815</v>
      </c>
      <c r="B473" s="103">
        <v>3</v>
      </c>
      <c r="C473" s="107">
        <v>0.0006566763395037419</v>
      </c>
      <c r="D473" s="103" t="s">
        <v>1345</v>
      </c>
      <c r="E473" s="103" t="b">
        <v>1</v>
      </c>
      <c r="F473" s="103" t="b">
        <v>0</v>
      </c>
      <c r="G473" s="103" t="b">
        <v>0</v>
      </c>
    </row>
    <row r="474" spans="1:7" ht="15">
      <c r="A474" s="105" t="s">
        <v>816</v>
      </c>
      <c r="B474" s="103">
        <v>3</v>
      </c>
      <c r="C474" s="107">
        <v>0.0006566763395037419</v>
      </c>
      <c r="D474" s="103" t="s">
        <v>1345</v>
      </c>
      <c r="E474" s="103" t="b">
        <v>0</v>
      </c>
      <c r="F474" s="103" t="b">
        <v>0</v>
      </c>
      <c r="G474" s="103" t="b">
        <v>0</v>
      </c>
    </row>
    <row r="475" spans="1:7" ht="15">
      <c r="A475" s="105" t="s">
        <v>817</v>
      </c>
      <c r="B475" s="103">
        <v>3</v>
      </c>
      <c r="C475" s="107">
        <v>0.0005717585164580831</v>
      </c>
      <c r="D475" s="103" t="s">
        <v>1345</v>
      </c>
      <c r="E475" s="103" t="b">
        <v>0</v>
      </c>
      <c r="F475" s="103" t="b">
        <v>0</v>
      </c>
      <c r="G475" s="103" t="b">
        <v>0</v>
      </c>
    </row>
    <row r="476" spans="1:7" ht="15">
      <c r="A476" s="105" t="s">
        <v>818</v>
      </c>
      <c r="B476" s="103">
        <v>3</v>
      </c>
      <c r="C476" s="107">
        <v>0.0005717585164580831</v>
      </c>
      <c r="D476" s="103" t="s">
        <v>1345</v>
      </c>
      <c r="E476" s="103" t="b">
        <v>0</v>
      </c>
      <c r="F476" s="103" t="b">
        <v>0</v>
      </c>
      <c r="G476" s="103" t="b">
        <v>0</v>
      </c>
    </row>
    <row r="477" spans="1:7" ht="15">
      <c r="A477" s="105" t="s">
        <v>819</v>
      </c>
      <c r="B477" s="103">
        <v>3</v>
      </c>
      <c r="C477" s="107">
        <v>0.0005717585164580831</v>
      </c>
      <c r="D477" s="103" t="s">
        <v>1345</v>
      </c>
      <c r="E477" s="103" t="b">
        <v>0</v>
      </c>
      <c r="F477" s="103" t="b">
        <v>0</v>
      </c>
      <c r="G477" s="103" t="b">
        <v>0</v>
      </c>
    </row>
    <row r="478" spans="1:7" ht="15">
      <c r="A478" s="105" t="s">
        <v>820</v>
      </c>
      <c r="B478" s="103">
        <v>3</v>
      </c>
      <c r="C478" s="107">
        <v>0.0005717585164580831</v>
      </c>
      <c r="D478" s="103" t="s">
        <v>1345</v>
      </c>
      <c r="E478" s="103" t="b">
        <v>0</v>
      </c>
      <c r="F478" s="103" t="b">
        <v>0</v>
      </c>
      <c r="G478" s="103" t="b">
        <v>0</v>
      </c>
    </row>
    <row r="479" spans="1:7" ht="15">
      <c r="A479" s="105" t="s">
        <v>821</v>
      </c>
      <c r="B479" s="103">
        <v>3</v>
      </c>
      <c r="C479" s="107">
        <v>0.0005717585164580831</v>
      </c>
      <c r="D479" s="103" t="s">
        <v>1345</v>
      </c>
      <c r="E479" s="103" t="b">
        <v>0</v>
      </c>
      <c r="F479" s="103" t="b">
        <v>0</v>
      </c>
      <c r="G479" s="103" t="b">
        <v>0</v>
      </c>
    </row>
    <row r="480" spans="1:7" ht="15">
      <c r="A480" s="105" t="s">
        <v>822</v>
      </c>
      <c r="B480" s="103">
        <v>3</v>
      </c>
      <c r="C480" s="107">
        <v>0.0005717585164580831</v>
      </c>
      <c r="D480" s="103" t="s">
        <v>1345</v>
      </c>
      <c r="E480" s="103" t="b">
        <v>0</v>
      </c>
      <c r="F480" s="103" t="b">
        <v>0</v>
      </c>
      <c r="G480" s="103" t="b">
        <v>0</v>
      </c>
    </row>
    <row r="481" spans="1:7" ht="15">
      <c r="A481" s="105" t="s">
        <v>823</v>
      </c>
      <c r="B481" s="103">
        <v>3</v>
      </c>
      <c r="C481" s="107">
        <v>0.0005717585164580831</v>
      </c>
      <c r="D481" s="103" t="s">
        <v>1345</v>
      </c>
      <c r="E481" s="103" t="b">
        <v>0</v>
      </c>
      <c r="F481" s="103" t="b">
        <v>0</v>
      </c>
      <c r="G481" s="103" t="b">
        <v>0</v>
      </c>
    </row>
    <row r="482" spans="1:7" ht="15">
      <c r="A482" s="105" t="s">
        <v>824</v>
      </c>
      <c r="B482" s="103">
        <v>3</v>
      </c>
      <c r="C482" s="107">
        <v>0.0005717585164580831</v>
      </c>
      <c r="D482" s="103" t="s">
        <v>1345</v>
      </c>
      <c r="E482" s="103" t="b">
        <v>1</v>
      </c>
      <c r="F482" s="103" t="b">
        <v>0</v>
      </c>
      <c r="G482" s="103" t="b">
        <v>0</v>
      </c>
    </row>
    <row r="483" spans="1:7" ht="15">
      <c r="A483" s="105" t="s">
        <v>825</v>
      </c>
      <c r="B483" s="103">
        <v>3</v>
      </c>
      <c r="C483" s="107">
        <v>0.0006566763395037419</v>
      </c>
      <c r="D483" s="103" t="s">
        <v>1345</v>
      </c>
      <c r="E483" s="103" t="b">
        <v>0</v>
      </c>
      <c r="F483" s="103" t="b">
        <v>0</v>
      </c>
      <c r="G483" s="103" t="b">
        <v>0</v>
      </c>
    </row>
    <row r="484" spans="1:7" ht="15">
      <c r="A484" s="105" t="s">
        <v>826</v>
      </c>
      <c r="B484" s="103">
        <v>3</v>
      </c>
      <c r="C484" s="107">
        <v>0.0005717585164580831</v>
      </c>
      <c r="D484" s="103" t="s">
        <v>1345</v>
      </c>
      <c r="E484" s="103" t="b">
        <v>0</v>
      </c>
      <c r="F484" s="103" t="b">
        <v>0</v>
      </c>
      <c r="G484" s="103" t="b">
        <v>0</v>
      </c>
    </row>
    <row r="485" spans="1:7" ht="15">
      <c r="A485" s="105" t="s">
        <v>827</v>
      </c>
      <c r="B485" s="103">
        <v>3</v>
      </c>
      <c r="C485" s="107">
        <v>0.0005717585164580831</v>
      </c>
      <c r="D485" s="103" t="s">
        <v>1345</v>
      </c>
      <c r="E485" s="103" t="b">
        <v>0</v>
      </c>
      <c r="F485" s="103" t="b">
        <v>0</v>
      </c>
      <c r="G485" s="103" t="b">
        <v>0</v>
      </c>
    </row>
    <row r="486" spans="1:7" ht="15">
      <c r="A486" s="105" t="s">
        <v>828</v>
      </c>
      <c r="B486" s="103">
        <v>3</v>
      </c>
      <c r="C486" s="107">
        <v>0.0008018443168372805</v>
      </c>
      <c r="D486" s="103" t="s">
        <v>1345</v>
      </c>
      <c r="E486" s="103" t="b">
        <v>0</v>
      </c>
      <c r="F486" s="103" t="b">
        <v>0</v>
      </c>
      <c r="G486" s="103" t="b">
        <v>0</v>
      </c>
    </row>
    <row r="487" spans="1:7" ht="15">
      <c r="A487" s="105" t="s">
        <v>829</v>
      </c>
      <c r="B487" s="103">
        <v>3</v>
      </c>
      <c r="C487" s="107">
        <v>0.0005717585164580831</v>
      </c>
      <c r="D487" s="103" t="s">
        <v>1345</v>
      </c>
      <c r="E487" s="103" t="b">
        <v>0</v>
      </c>
      <c r="F487" s="103" t="b">
        <v>0</v>
      </c>
      <c r="G487" s="103" t="b">
        <v>0</v>
      </c>
    </row>
    <row r="488" spans="1:7" ht="15">
      <c r="A488" s="105" t="s">
        <v>830</v>
      </c>
      <c r="B488" s="103">
        <v>3</v>
      </c>
      <c r="C488" s="107">
        <v>0.0005717585164580831</v>
      </c>
      <c r="D488" s="103" t="s">
        <v>1345</v>
      </c>
      <c r="E488" s="103" t="b">
        <v>0</v>
      </c>
      <c r="F488" s="103" t="b">
        <v>0</v>
      </c>
      <c r="G488" s="103" t="b">
        <v>0</v>
      </c>
    </row>
    <row r="489" spans="1:7" ht="15">
      <c r="A489" s="105" t="s">
        <v>831</v>
      </c>
      <c r="B489" s="103">
        <v>3</v>
      </c>
      <c r="C489" s="107">
        <v>0.0005717585164580831</v>
      </c>
      <c r="D489" s="103" t="s">
        <v>1345</v>
      </c>
      <c r="E489" s="103" t="b">
        <v>0</v>
      </c>
      <c r="F489" s="103" t="b">
        <v>0</v>
      </c>
      <c r="G489" s="103" t="b">
        <v>0</v>
      </c>
    </row>
    <row r="490" spans="1:7" ht="15">
      <c r="A490" s="105" t="s">
        <v>832</v>
      </c>
      <c r="B490" s="103">
        <v>3</v>
      </c>
      <c r="C490" s="107">
        <v>0.0005717585164580831</v>
      </c>
      <c r="D490" s="103" t="s">
        <v>1345</v>
      </c>
      <c r="E490" s="103" t="b">
        <v>0</v>
      </c>
      <c r="F490" s="103" t="b">
        <v>0</v>
      </c>
      <c r="G490" s="103" t="b">
        <v>0</v>
      </c>
    </row>
    <row r="491" spans="1:7" ht="15">
      <c r="A491" s="105" t="s">
        <v>833</v>
      </c>
      <c r="B491" s="103">
        <v>3</v>
      </c>
      <c r="C491" s="107">
        <v>0.0006566763395037419</v>
      </c>
      <c r="D491" s="103" t="s">
        <v>1345</v>
      </c>
      <c r="E491" s="103" t="b">
        <v>0</v>
      </c>
      <c r="F491" s="103" t="b">
        <v>0</v>
      </c>
      <c r="G491" s="103" t="b">
        <v>0</v>
      </c>
    </row>
    <row r="492" spans="1:7" ht="15">
      <c r="A492" s="105" t="s">
        <v>834</v>
      </c>
      <c r="B492" s="103">
        <v>3</v>
      </c>
      <c r="C492" s="107">
        <v>0.0006566763395037419</v>
      </c>
      <c r="D492" s="103" t="s">
        <v>1345</v>
      </c>
      <c r="E492" s="103" t="b">
        <v>0</v>
      </c>
      <c r="F492" s="103" t="b">
        <v>0</v>
      </c>
      <c r="G492" s="103" t="b">
        <v>0</v>
      </c>
    </row>
    <row r="493" spans="1:7" ht="15">
      <c r="A493" s="105" t="s">
        <v>835</v>
      </c>
      <c r="B493" s="103">
        <v>3</v>
      </c>
      <c r="C493" s="107">
        <v>0.0005717585164580831</v>
      </c>
      <c r="D493" s="103" t="s">
        <v>1345</v>
      </c>
      <c r="E493" s="103" t="b">
        <v>0</v>
      </c>
      <c r="F493" s="103" t="b">
        <v>0</v>
      </c>
      <c r="G493" s="103" t="b">
        <v>0</v>
      </c>
    </row>
    <row r="494" spans="1:7" ht="15">
      <c r="A494" s="105" t="s">
        <v>836</v>
      </c>
      <c r="B494" s="103">
        <v>3</v>
      </c>
      <c r="C494" s="107">
        <v>0.0006566763395037419</v>
      </c>
      <c r="D494" s="103" t="s">
        <v>1345</v>
      </c>
      <c r="E494" s="103" t="b">
        <v>0</v>
      </c>
      <c r="F494" s="103" t="b">
        <v>0</v>
      </c>
      <c r="G494" s="103" t="b">
        <v>0</v>
      </c>
    </row>
    <row r="495" spans="1:7" ht="15">
      <c r="A495" s="105" t="s">
        <v>837</v>
      </c>
      <c r="B495" s="103">
        <v>3</v>
      </c>
      <c r="C495" s="107">
        <v>0.0005717585164580831</v>
      </c>
      <c r="D495" s="103" t="s">
        <v>1345</v>
      </c>
      <c r="E495" s="103" t="b">
        <v>0</v>
      </c>
      <c r="F495" s="103" t="b">
        <v>0</v>
      </c>
      <c r="G495" s="103" t="b">
        <v>0</v>
      </c>
    </row>
    <row r="496" spans="1:7" ht="15">
      <c r="A496" s="105" t="s">
        <v>838</v>
      </c>
      <c r="B496" s="103">
        <v>3</v>
      </c>
      <c r="C496" s="107">
        <v>0.0006566763395037419</v>
      </c>
      <c r="D496" s="103" t="s">
        <v>1345</v>
      </c>
      <c r="E496" s="103" t="b">
        <v>0</v>
      </c>
      <c r="F496" s="103" t="b">
        <v>0</v>
      </c>
      <c r="G496" s="103" t="b">
        <v>0</v>
      </c>
    </row>
    <row r="497" spans="1:7" ht="15">
      <c r="A497" s="105" t="s">
        <v>839</v>
      </c>
      <c r="B497" s="103">
        <v>3</v>
      </c>
      <c r="C497" s="107">
        <v>0.0006566763395037419</v>
      </c>
      <c r="D497" s="103" t="s">
        <v>1345</v>
      </c>
      <c r="E497" s="103" t="b">
        <v>1</v>
      </c>
      <c r="F497" s="103" t="b">
        <v>0</v>
      </c>
      <c r="G497" s="103" t="b">
        <v>0</v>
      </c>
    </row>
    <row r="498" spans="1:7" ht="15">
      <c r="A498" s="105" t="s">
        <v>840</v>
      </c>
      <c r="B498" s="103">
        <v>3</v>
      </c>
      <c r="C498" s="107">
        <v>0.0006566763395037419</v>
      </c>
      <c r="D498" s="103" t="s">
        <v>1345</v>
      </c>
      <c r="E498" s="103" t="b">
        <v>0</v>
      </c>
      <c r="F498" s="103" t="b">
        <v>0</v>
      </c>
      <c r="G498" s="103" t="b">
        <v>0</v>
      </c>
    </row>
    <row r="499" spans="1:7" ht="15">
      <c r="A499" s="105" t="s">
        <v>841</v>
      </c>
      <c r="B499" s="103">
        <v>3</v>
      </c>
      <c r="C499" s="107">
        <v>0.0006566763395037419</v>
      </c>
      <c r="D499" s="103" t="s">
        <v>1345</v>
      </c>
      <c r="E499" s="103" t="b">
        <v>0</v>
      </c>
      <c r="F499" s="103" t="b">
        <v>0</v>
      </c>
      <c r="G499" s="103" t="b">
        <v>0</v>
      </c>
    </row>
    <row r="500" spans="1:7" ht="15">
      <c r="A500" s="105" t="s">
        <v>842</v>
      </c>
      <c r="B500" s="103">
        <v>3</v>
      </c>
      <c r="C500" s="107">
        <v>0.0008018443168372805</v>
      </c>
      <c r="D500" s="103" t="s">
        <v>1345</v>
      </c>
      <c r="E500" s="103" t="b">
        <v>0</v>
      </c>
      <c r="F500" s="103" t="b">
        <v>0</v>
      </c>
      <c r="G500" s="103" t="b">
        <v>0</v>
      </c>
    </row>
    <row r="501" spans="1:7" ht="15">
      <c r="A501" s="105" t="s">
        <v>843</v>
      </c>
      <c r="B501" s="103">
        <v>3</v>
      </c>
      <c r="C501" s="107">
        <v>0.0005717585164580831</v>
      </c>
      <c r="D501" s="103" t="s">
        <v>1345</v>
      </c>
      <c r="E501" s="103" t="b">
        <v>0</v>
      </c>
      <c r="F501" s="103" t="b">
        <v>0</v>
      </c>
      <c r="G501" s="103" t="b">
        <v>0</v>
      </c>
    </row>
    <row r="502" spans="1:7" ht="15">
      <c r="A502" s="105" t="s">
        <v>844</v>
      </c>
      <c r="B502" s="103">
        <v>3</v>
      </c>
      <c r="C502" s="107">
        <v>0.0008018443168372805</v>
      </c>
      <c r="D502" s="103" t="s">
        <v>1345</v>
      </c>
      <c r="E502" s="103" t="b">
        <v>0</v>
      </c>
      <c r="F502" s="103" t="b">
        <v>1</v>
      </c>
      <c r="G502" s="103" t="b">
        <v>0</v>
      </c>
    </row>
    <row r="503" spans="1:7" ht="15">
      <c r="A503" s="105" t="s">
        <v>845</v>
      </c>
      <c r="B503" s="103">
        <v>3</v>
      </c>
      <c r="C503" s="107">
        <v>0.0008018443168372805</v>
      </c>
      <c r="D503" s="103" t="s">
        <v>1345</v>
      </c>
      <c r="E503" s="103" t="b">
        <v>0</v>
      </c>
      <c r="F503" s="103" t="b">
        <v>1</v>
      </c>
      <c r="G503" s="103" t="b">
        <v>0</v>
      </c>
    </row>
    <row r="504" spans="1:7" ht="15">
      <c r="A504" s="105" t="s">
        <v>846</v>
      </c>
      <c r="B504" s="103">
        <v>3</v>
      </c>
      <c r="C504" s="107">
        <v>0.0006566763395037419</v>
      </c>
      <c r="D504" s="103" t="s">
        <v>1345</v>
      </c>
      <c r="E504" s="103" t="b">
        <v>0</v>
      </c>
      <c r="F504" s="103" t="b">
        <v>0</v>
      </c>
      <c r="G504" s="103" t="b">
        <v>0</v>
      </c>
    </row>
    <row r="505" spans="1:7" ht="15">
      <c r="A505" s="105" t="s">
        <v>847</v>
      </c>
      <c r="B505" s="103">
        <v>3</v>
      </c>
      <c r="C505" s="107">
        <v>0.0006566763395037419</v>
      </c>
      <c r="D505" s="103" t="s">
        <v>1345</v>
      </c>
      <c r="E505" s="103" t="b">
        <v>0</v>
      </c>
      <c r="F505" s="103" t="b">
        <v>0</v>
      </c>
      <c r="G505" s="103" t="b">
        <v>0</v>
      </c>
    </row>
    <row r="506" spans="1:7" ht="15">
      <c r="A506" s="105" t="s">
        <v>848</v>
      </c>
      <c r="B506" s="103">
        <v>3</v>
      </c>
      <c r="C506" s="107">
        <v>0.0005717585164580831</v>
      </c>
      <c r="D506" s="103" t="s">
        <v>1345</v>
      </c>
      <c r="E506" s="103" t="b">
        <v>0</v>
      </c>
      <c r="F506" s="103" t="b">
        <v>0</v>
      </c>
      <c r="G506" s="103" t="b">
        <v>0</v>
      </c>
    </row>
    <row r="507" spans="1:7" ht="15">
      <c r="A507" s="105" t="s">
        <v>849</v>
      </c>
      <c r="B507" s="103">
        <v>3</v>
      </c>
      <c r="C507" s="107">
        <v>0.0005717585164580831</v>
      </c>
      <c r="D507" s="103" t="s">
        <v>1345</v>
      </c>
      <c r="E507" s="103" t="b">
        <v>0</v>
      </c>
      <c r="F507" s="103" t="b">
        <v>0</v>
      </c>
      <c r="G507" s="103" t="b">
        <v>0</v>
      </c>
    </row>
    <row r="508" spans="1:7" ht="15">
      <c r="A508" s="105" t="s">
        <v>850</v>
      </c>
      <c r="B508" s="103">
        <v>3</v>
      </c>
      <c r="C508" s="107">
        <v>0.0005717585164580831</v>
      </c>
      <c r="D508" s="103" t="s">
        <v>1345</v>
      </c>
      <c r="E508" s="103" t="b">
        <v>0</v>
      </c>
      <c r="F508" s="103" t="b">
        <v>0</v>
      </c>
      <c r="G508" s="103" t="b">
        <v>0</v>
      </c>
    </row>
    <row r="509" spans="1:7" ht="15">
      <c r="A509" s="105" t="s">
        <v>851</v>
      </c>
      <c r="B509" s="103">
        <v>3</v>
      </c>
      <c r="C509" s="107">
        <v>0.0008018443168372805</v>
      </c>
      <c r="D509" s="103" t="s">
        <v>1345</v>
      </c>
      <c r="E509" s="103" t="b">
        <v>0</v>
      </c>
      <c r="F509" s="103" t="b">
        <v>0</v>
      </c>
      <c r="G509" s="103" t="b">
        <v>0</v>
      </c>
    </row>
    <row r="510" spans="1:7" ht="15">
      <c r="A510" s="105" t="s">
        <v>852</v>
      </c>
      <c r="B510" s="103">
        <v>3</v>
      </c>
      <c r="C510" s="107">
        <v>0.0006566763395037419</v>
      </c>
      <c r="D510" s="103" t="s">
        <v>1345</v>
      </c>
      <c r="E510" s="103" t="b">
        <v>0</v>
      </c>
      <c r="F510" s="103" t="b">
        <v>0</v>
      </c>
      <c r="G510" s="103" t="b">
        <v>0</v>
      </c>
    </row>
    <row r="511" spans="1:7" ht="15">
      <c r="A511" s="105" t="s">
        <v>853</v>
      </c>
      <c r="B511" s="103">
        <v>3</v>
      </c>
      <c r="C511" s="107">
        <v>0.0006566763395037419</v>
      </c>
      <c r="D511" s="103" t="s">
        <v>1345</v>
      </c>
      <c r="E511" s="103" t="b">
        <v>0</v>
      </c>
      <c r="F511" s="103" t="b">
        <v>0</v>
      </c>
      <c r="G511" s="103" t="b">
        <v>0</v>
      </c>
    </row>
    <row r="512" spans="1:7" ht="15">
      <c r="A512" s="105" t="s">
        <v>854</v>
      </c>
      <c r="B512" s="103">
        <v>3</v>
      </c>
      <c r="C512" s="107">
        <v>0.0008018443168372805</v>
      </c>
      <c r="D512" s="103" t="s">
        <v>1345</v>
      </c>
      <c r="E512" s="103" t="b">
        <v>0</v>
      </c>
      <c r="F512" s="103" t="b">
        <v>0</v>
      </c>
      <c r="G512" s="103" t="b">
        <v>0</v>
      </c>
    </row>
    <row r="513" spans="1:7" ht="15">
      <c r="A513" s="105" t="s">
        <v>855</v>
      </c>
      <c r="B513" s="103">
        <v>3</v>
      </c>
      <c r="C513" s="107">
        <v>0.0006566763395037419</v>
      </c>
      <c r="D513" s="103" t="s">
        <v>1345</v>
      </c>
      <c r="E513" s="103" t="b">
        <v>0</v>
      </c>
      <c r="F513" s="103" t="b">
        <v>0</v>
      </c>
      <c r="G513" s="103" t="b">
        <v>0</v>
      </c>
    </row>
    <row r="514" spans="1:7" ht="15">
      <c r="A514" s="105" t="s">
        <v>856</v>
      </c>
      <c r="B514" s="103">
        <v>3</v>
      </c>
      <c r="C514" s="107">
        <v>0.0008018443168372805</v>
      </c>
      <c r="D514" s="103" t="s">
        <v>1345</v>
      </c>
      <c r="E514" s="103" t="b">
        <v>0</v>
      </c>
      <c r="F514" s="103" t="b">
        <v>0</v>
      </c>
      <c r="G514" s="103" t="b">
        <v>0</v>
      </c>
    </row>
    <row r="515" spans="1:7" ht="15">
      <c r="A515" s="105" t="s">
        <v>857</v>
      </c>
      <c r="B515" s="103">
        <v>3</v>
      </c>
      <c r="C515" s="107">
        <v>0.0006566763395037419</v>
      </c>
      <c r="D515" s="103" t="s">
        <v>1345</v>
      </c>
      <c r="E515" s="103" t="b">
        <v>0</v>
      </c>
      <c r="F515" s="103" t="b">
        <v>0</v>
      </c>
      <c r="G515" s="103" t="b">
        <v>0</v>
      </c>
    </row>
    <row r="516" spans="1:7" ht="15">
      <c r="A516" s="105" t="s">
        <v>858</v>
      </c>
      <c r="B516" s="103">
        <v>3</v>
      </c>
      <c r="C516" s="107">
        <v>0.0008018443168372805</v>
      </c>
      <c r="D516" s="103" t="s">
        <v>1345</v>
      </c>
      <c r="E516" s="103" t="b">
        <v>0</v>
      </c>
      <c r="F516" s="103" t="b">
        <v>0</v>
      </c>
      <c r="G516" s="103" t="b">
        <v>0</v>
      </c>
    </row>
    <row r="517" spans="1:7" ht="15">
      <c r="A517" s="105" t="s">
        <v>859</v>
      </c>
      <c r="B517" s="103">
        <v>3</v>
      </c>
      <c r="C517" s="107">
        <v>0.0006566763395037419</v>
      </c>
      <c r="D517" s="103" t="s">
        <v>1345</v>
      </c>
      <c r="E517" s="103" t="b">
        <v>0</v>
      </c>
      <c r="F517" s="103" t="b">
        <v>0</v>
      </c>
      <c r="G517" s="103" t="b">
        <v>0</v>
      </c>
    </row>
    <row r="518" spans="1:7" ht="15">
      <c r="A518" s="105" t="s">
        <v>860</v>
      </c>
      <c r="B518" s="103">
        <v>3</v>
      </c>
      <c r="C518" s="107">
        <v>0.0006566763395037419</v>
      </c>
      <c r="D518" s="103" t="s">
        <v>1345</v>
      </c>
      <c r="E518" s="103" t="b">
        <v>0</v>
      </c>
      <c r="F518" s="103" t="b">
        <v>0</v>
      </c>
      <c r="G518" s="103" t="b">
        <v>0</v>
      </c>
    </row>
    <row r="519" spans="1:7" ht="15">
      <c r="A519" s="105" t="s">
        <v>861</v>
      </c>
      <c r="B519" s="103">
        <v>3</v>
      </c>
      <c r="C519" s="107">
        <v>0.0008018443168372805</v>
      </c>
      <c r="D519" s="103" t="s">
        <v>1345</v>
      </c>
      <c r="E519" s="103" t="b">
        <v>0</v>
      </c>
      <c r="F519" s="103" t="b">
        <v>0</v>
      </c>
      <c r="G519" s="103" t="b">
        <v>0</v>
      </c>
    </row>
    <row r="520" spans="1:7" ht="15">
      <c r="A520" s="105" t="s">
        <v>862</v>
      </c>
      <c r="B520" s="103">
        <v>3</v>
      </c>
      <c r="C520" s="107">
        <v>0.0006566763395037419</v>
      </c>
      <c r="D520" s="103" t="s">
        <v>1345</v>
      </c>
      <c r="E520" s="103" t="b">
        <v>0</v>
      </c>
      <c r="F520" s="103" t="b">
        <v>0</v>
      </c>
      <c r="G520" s="103" t="b">
        <v>0</v>
      </c>
    </row>
    <row r="521" spans="1:7" ht="15">
      <c r="A521" s="105" t="s">
        <v>863</v>
      </c>
      <c r="B521" s="103">
        <v>3</v>
      </c>
      <c r="C521" s="107">
        <v>0.0006566763395037419</v>
      </c>
      <c r="D521" s="103" t="s">
        <v>1345</v>
      </c>
      <c r="E521" s="103" t="b">
        <v>0</v>
      </c>
      <c r="F521" s="103" t="b">
        <v>0</v>
      </c>
      <c r="G521" s="103" t="b">
        <v>0</v>
      </c>
    </row>
    <row r="522" spans="1:7" ht="15">
      <c r="A522" s="105" t="s">
        <v>864</v>
      </c>
      <c r="B522" s="103">
        <v>3</v>
      </c>
      <c r="C522" s="107">
        <v>0.0005717585164580831</v>
      </c>
      <c r="D522" s="103" t="s">
        <v>1345</v>
      </c>
      <c r="E522" s="103" t="b">
        <v>0</v>
      </c>
      <c r="F522" s="103" t="b">
        <v>0</v>
      </c>
      <c r="G522" s="103" t="b">
        <v>0</v>
      </c>
    </row>
    <row r="523" spans="1:7" ht="15">
      <c r="A523" s="105" t="s">
        <v>865</v>
      </c>
      <c r="B523" s="103">
        <v>3</v>
      </c>
      <c r="C523" s="107">
        <v>0.0008018443168372805</v>
      </c>
      <c r="D523" s="103" t="s">
        <v>1345</v>
      </c>
      <c r="E523" s="103" t="b">
        <v>0</v>
      </c>
      <c r="F523" s="103" t="b">
        <v>0</v>
      </c>
      <c r="G523" s="103" t="b">
        <v>0</v>
      </c>
    </row>
    <row r="524" spans="1:7" ht="15">
      <c r="A524" s="105" t="s">
        <v>866</v>
      </c>
      <c r="B524" s="103">
        <v>3</v>
      </c>
      <c r="C524" s="107">
        <v>0.0006566763395037419</v>
      </c>
      <c r="D524" s="103" t="s">
        <v>1345</v>
      </c>
      <c r="E524" s="103" t="b">
        <v>0</v>
      </c>
      <c r="F524" s="103" t="b">
        <v>1</v>
      </c>
      <c r="G524" s="103" t="b">
        <v>0</v>
      </c>
    </row>
    <row r="525" spans="1:7" ht="15">
      <c r="A525" s="105" t="s">
        <v>867</v>
      </c>
      <c r="B525" s="103">
        <v>3</v>
      </c>
      <c r="C525" s="107">
        <v>0.0006566763395037419</v>
      </c>
      <c r="D525" s="103" t="s">
        <v>1345</v>
      </c>
      <c r="E525" s="103" t="b">
        <v>0</v>
      </c>
      <c r="F525" s="103" t="b">
        <v>0</v>
      </c>
      <c r="G525" s="103" t="b">
        <v>0</v>
      </c>
    </row>
    <row r="526" spans="1:7" ht="15">
      <c r="A526" s="105" t="s">
        <v>868</v>
      </c>
      <c r="B526" s="103">
        <v>3</v>
      </c>
      <c r="C526" s="107">
        <v>0.0006566763395037419</v>
      </c>
      <c r="D526" s="103" t="s">
        <v>1345</v>
      </c>
      <c r="E526" s="103" t="b">
        <v>0</v>
      </c>
      <c r="F526" s="103" t="b">
        <v>0</v>
      </c>
      <c r="G526" s="103" t="b">
        <v>0</v>
      </c>
    </row>
    <row r="527" spans="1:7" ht="15">
      <c r="A527" s="105" t="s">
        <v>869</v>
      </c>
      <c r="B527" s="103">
        <v>3</v>
      </c>
      <c r="C527" s="107">
        <v>0.0005717585164580831</v>
      </c>
      <c r="D527" s="103" t="s">
        <v>1345</v>
      </c>
      <c r="E527" s="103" t="b">
        <v>0</v>
      </c>
      <c r="F527" s="103" t="b">
        <v>0</v>
      </c>
      <c r="G527" s="103" t="b">
        <v>0</v>
      </c>
    </row>
    <row r="528" spans="1:7" ht="15">
      <c r="A528" s="105" t="s">
        <v>870</v>
      </c>
      <c r="B528" s="103">
        <v>3</v>
      </c>
      <c r="C528" s="107">
        <v>0.0005717585164580831</v>
      </c>
      <c r="D528" s="103" t="s">
        <v>1345</v>
      </c>
      <c r="E528" s="103" t="b">
        <v>0</v>
      </c>
      <c r="F528" s="103" t="b">
        <v>0</v>
      </c>
      <c r="G528" s="103" t="b">
        <v>0</v>
      </c>
    </row>
    <row r="529" spans="1:7" ht="15">
      <c r="A529" s="105" t="s">
        <v>871</v>
      </c>
      <c r="B529" s="103">
        <v>3</v>
      </c>
      <c r="C529" s="107">
        <v>0.0005717585164580831</v>
      </c>
      <c r="D529" s="103" t="s">
        <v>1345</v>
      </c>
      <c r="E529" s="103" t="b">
        <v>1</v>
      </c>
      <c r="F529" s="103" t="b">
        <v>0</v>
      </c>
      <c r="G529" s="103" t="b">
        <v>0</v>
      </c>
    </row>
    <row r="530" spans="1:7" ht="15">
      <c r="A530" s="105" t="s">
        <v>872</v>
      </c>
      <c r="B530" s="103">
        <v>3</v>
      </c>
      <c r="C530" s="107">
        <v>0.0006566763395037419</v>
      </c>
      <c r="D530" s="103" t="s">
        <v>1345</v>
      </c>
      <c r="E530" s="103" t="b">
        <v>0</v>
      </c>
      <c r="F530" s="103" t="b">
        <v>0</v>
      </c>
      <c r="G530" s="103" t="b">
        <v>0</v>
      </c>
    </row>
    <row r="531" spans="1:7" ht="15">
      <c r="A531" s="105" t="s">
        <v>873</v>
      </c>
      <c r="B531" s="103">
        <v>3</v>
      </c>
      <c r="C531" s="107">
        <v>0.0006566763395037419</v>
      </c>
      <c r="D531" s="103" t="s">
        <v>1345</v>
      </c>
      <c r="E531" s="103" t="b">
        <v>1</v>
      </c>
      <c r="F531" s="103" t="b">
        <v>0</v>
      </c>
      <c r="G531" s="103" t="b">
        <v>0</v>
      </c>
    </row>
    <row r="532" spans="1:7" ht="15">
      <c r="A532" s="105" t="s">
        <v>874</v>
      </c>
      <c r="B532" s="103">
        <v>3</v>
      </c>
      <c r="C532" s="107">
        <v>0.0005717585164580831</v>
      </c>
      <c r="D532" s="103" t="s">
        <v>1345</v>
      </c>
      <c r="E532" s="103" t="b">
        <v>0</v>
      </c>
      <c r="F532" s="103" t="b">
        <v>0</v>
      </c>
      <c r="G532" s="103" t="b">
        <v>0</v>
      </c>
    </row>
    <row r="533" spans="1:7" ht="15">
      <c r="A533" s="105" t="s">
        <v>875</v>
      </c>
      <c r="B533" s="103">
        <v>3</v>
      </c>
      <c r="C533" s="107">
        <v>0.0005717585164580831</v>
      </c>
      <c r="D533" s="103" t="s">
        <v>1345</v>
      </c>
      <c r="E533" s="103" t="b">
        <v>0</v>
      </c>
      <c r="F533" s="103" t="b">
        <v>0</v>
      </c>
      <c r="G533" s="103" t="b">
        <v>0</v>
      </c>
    </row>
    <row r="534" spans="1:7" ht="15">
      <c r="A534" s="105" t="s">
        <v>876</v>
      </c>
      <c r="B534" s="103">
        <v>3</v>
      </c>
      <c r="C534" s="107">
        <v>0.0005717585164580831</v>
      </c>
      <c r="D534" s="103" t="s">
        <v>1345</v>
      </c>
      <c r="E534" s="103" t="b">
        <v>0</v>
      </c>
      <c r="F534" s="103" t="b">
        <v>0</v>
      </c>
      <c r="G534" s="103" t="b">
        <v>0</v>
      </c>
    </row>
    <row r="535" spans="1:7" ht="15">
      <c r="A535" s="105" t="s">
        <v>877</v>
      </c>
      <c r="B535" s="103">
        <v>3</v>
      </c>
      <c r="C535" s="107">
        <v>0.0005717585164580831</v>
      </c>
      <c r="D535" s="103" t="s">
        <v>1345</v>
      </c>
      <c r="E535" s="103" t="b">
        <v>0</v>
      </c>
      <c r="F535" s="103" t="b">
        <v>0</v>
      </c>
      <c r="G535" s="103" t="b">
        <v>0</v>
      </c>
    </row>
    <row r="536" spans="1:7" ht="15">
      <c r="A536" s="105" t="s">
        <v>878</v>
      </c>
      <c r="B536" s="103">
        <v>3</v>
      </c>
      <c r="C536" s="107">
        <v>0.0006566763395037419</v>
      </c>
      <c r="D536" s="103" t="s">
        <v>1345</v>
      </c>
      <c r="E536" s="103" t="b">
        <v>0</v>
      </c>
      <c r="F536" s="103" t="b">
        <v>0</v>
      </c>
      <c r="G536" s="103" t="b">
        <v>0</v>
      </c>
    </row>
    <row r="537" spans="1:7" ht="15">
      <c r="A537" s="105" t="s">
        <v>879</v>
      </c>
      <c r="B537" s="103">
        <v>3</v>
      </c>
      <c r="C537" s="107">
        <v>0.0006566763395037419</v>
      </c>
      <c r="D537" s="103" t="s">
        <v>1345</v>
      </c>
      <c r="E537" s="103" t="b">
        <v>0</v>
      </c>
      <c r="F537" s="103" t="b">
        <v>0</v>
      </c>
      <c r="G537" s="103" t="b">
        <v>0</v>
      </c>
    </row>
    <row r="538" spans="1:7" ht="15">
      <c r="A538" s="105" t="s">
        <v>880</v>
      </c>
      <c r="B538" s="103">
        <v>3</v>
      </c>
      <c r="C538" s="107">
        <v>0.0005717585164580831</v>
      </c>
      <c r="D538" s="103" t="s">
        <v>1345</v>
      </c>
      <c r="E538" s="103" t="b">
        <v>0</v>
      </c>
      <c r="F538" s="103" t="b">
        <v>0</v>
      </c>
      <c r="G538" s="103" t="b">
        <v>0</v>
      </c>
    </row>
    <row r="539" spans="1:7" ht="15">
      <c r="A539" s="105" t="s">
        <v>881</v>
      </c>
      <c r="B539" s="103">
        <v>3</v>
      </c>
      <c r="C539" s="107">
        <v>0.0005717585164580831</v>
      </c>
      <c r="D539" s="103" t="s">
        <v>1345</v>
      </c>
      <c r="E539" s="103" t="b">
        <v>0</v>
      </c>
      <c r="F539" s="103" t="b">
        <v>0</v>
      </c>
      <c r="G539" s="103" t="b">
        <v>0</v>
      </c>
    </row>
    <row r="540" spans="1:7" ht="15">
      <c r="A540" s="105" t="s">
        <v>882</v>
      </c>
      <c r="B540" s="103">
        <v>3</v>
      </c>
      <c r="C540" s="107">
        <v>0.0008018443168372805</v>
      </c>
      <c r="D540" s="103" t="s">
        <v>1345</v>
      </c>
      <c r="E540" s="103" t="b">
        <v>0</v>
      </c>
      <c r="F540" s="103" t="b">
        <v>0</v>
      </c>
      <c r="G540" s="103" t="b">
        <v>0</v>
      </c>
    </row>
    <row r="541" spans="1:7" ht="15">
      <c r="A541" s="105" t="s">
        <v>883</v>
      </c>
      <c r="B541" s="103">
        <v>3</v>
      </c>
      <c r="C541" s="107">
        <v>0.0005717585164580831</v>
      </c>
      <c r="D541" s="103" t="s">
        <v>1345</v>
      </c>
      <c r="E541" s="103" t="b">
        <v>0</v>
      </c>
      <c r="F541" s="103" t="b">
        <v>0</v>
      </c>
      <c r="G541" s="103" t="b">
        <v>0</v>
      </c>
    </row>
    <row r="542" spans="1:7" ht="15">
      <c r="A542" s="105" t="s">
        <v>884</v>
      </c>
      <c r="B542" s="103">
        <v>3</v>
      </c>
      <c r="C542" s="107">
        <v>0.0008018443168372805</v>
      </c>
      <c r="D542" s="103" t="s">
        <v>1345</v>
      </c>
      <c r="E542" s="103" t="b">
        <v>0</v>
      </c>
      <c r="F542" s="103" t="b">
        <v>0</v>
      </c>
      <c r="G542" s="103" t="b">
        <v>0</v>
      </c>
    </row>
    <row r="543" spans="1:7" ht="15">
      <c r="A543" s="105" t="s">
        <v>885</v>
      </c>
      <c r="B543" s="103">
        <v>3</v>
      </c>
      <c r="C543" s="107">
        <v>0.0008018443168372805</v>
      </c>
      <c r="D543" s="103" t="s">
        <v>1345</v>
      </c>
      <c r="E543" s="103" t="b">
        <v>0</v>
      </c>
      <c r="F543" s="103" t="b">
        <v>0</v>
      </c>
      <c r="G543" s="103" t="b">
        <v>0</v>
      </c>
    </row>
    <row r="544" spans="1:7" ht="15">
      <c r="A544" s="105" t="s">
        <v>886</v>
      </c>
      <c r="B544" s="103">
        <v>3</v>
      </c>
      <c r="C544" s="107">
        <v>0.0005717585164580831</v>
      </c>
      <c r="D544" s="103" t="s">
        <v>1345</v>
      </c>
      <c r="E544" s="103" t="b">
        <v>0</v>
      </c>
      <c r="F544" s="103" t="b">
        <v>0</v>
      </c>
      <c r="G544" s="103" t="b">
        <v>0</v>
      </c>
    </row>
    <row r="545" spans="1:7" ht="15">
      <c r="A545" s="105" t="s">
        <v>887</v>
      </c>
      <c r="B545" s="103">
        <v>3</v>
      </c>
      <c r="C545" s="107">
        <v>0.0006566763395037419</v>
      </c>
      <c r="D545" s="103" t="s">
        <v>1345</v>
      </c>
      <c r="E545" s="103" t="b">
        <v>1</v>
      </c>
      <c r="F545" s="103" t="b">
        <v>0</v>
      </c>
      <c r="G545" s="103" t="b">
        <v>0</v>
      </c>
    </row>
    <row r="546" spans="1:7" ht="15">
      <c r="A546" s="105" t="s">
        <v>888</v>
      </c>
      <c r="B546" s="103">
        <v>3</v>
      </c>
      <c r="C546" s="107">
        <v>0.0006566763395037419</v>
      </c>
      <c r="D546" s="103" t="s">
        <v>1345</v>
      </c>
      <c r="E546" s="103" t="b">
        <v>0</v>
      </c>
      <c r="F546" s="103" t="b">
        <v>0</v>
      </c>
      <c r="G546" s="103" t="b">
        <v>0</v>
      </c>
    </row>
    <row r="547" spans="1:7" ht="15">
      <c r="A547" s="105" t="s">
        <v>889</v>
      </c>
      <c r="B547" s="103">
        <v>3</v>
      </c>
      <c r="C547" s="107">
        <v>0.0006566763395037419</v>
      </c>
      <c r="D547" s="103" t="s">
        <v>1345</v>
      </c>
      <c r="E547" s="103" t="b">
        <v>0</v>
      </c>
      <c r="F547" s="103" t="b">
        <v>0</v>
      </c>
      <c r="G547" s="103" t="b">
        <v>0</v>
      </c>
    </row>
    <row r="548" spans="1:7" ht="15">
      <c r="A548" s="105" t="s">
        <v>890</v>
      </c>
      <c r="B548" s="103">
        <v>3</v>
      </c>
      <c r="C548" s="107">
        <v>0.0006566763395037419</v>
      </c>
      <c r="D548" s="103" t="s">
        <v>1345</v>
      </c>
      <c r="E548" s="103" t="b">
        <v>0</v>
      </c>
      <c r="F548" s="103" t="b">
        <v>0</v>
      </c>
      <c r="G548" s="103" t="b">
        <v>0</v>
      </c>
    </row>
    <row r="549" spans="1:7" ht="15">
      <c r="A549" s="105" t="s">
        <v>891</v>
      </c>
      <c r="B549" s="103">
        <v>3</v>
      </c>
      <c r="C549" s="107">
        <v>0.0005717585164580831</v>
      </c>
      <c r="D549" s="103" t="s">
        <v>1345</v>
      </c>
      <c r="E549" s="103" t="b">
        <v>0</v>
      </c>
      <c r="F549" s="103" t="b">
        <v>0</v>
      </c>
      <c r="G549" s="103" t="b">
        <v>0</v>
      </c>
    </row>
    <row r="550" spans="1:7" ht="15">
      <c r="A550" s="105" t="s">
        <v>892</v>
      </c>
      <c r="B550" s="103">
        <v>3</v>
      </c>
      <c r="C550" s="107">
        <v>0.0006566763395037419</v>
      </c>
      <c r="D550" s="103" t="s">
        <v>1345</v>
      </c>
      <c r="E550" s="103" t="b">
        <v>0</v>
      </c>
      <c r="F550" s="103" t="b">
        <v>0</v>
      </c>
      <c r="G550" s="103" t="b">
        <v>0</v>
      </c>
    </row>
    <row r="551" spans="1:7" ht="15">
      <c r="A551" s="105" t="s">
        <v>893</v>
      </c>
      <c r="B551" s="103">
        <v>3</v>
      </c>
      <c r="C551" s="107">
        <v>0.0008018443168372805</v>
      </c>
      <c r="D551" s="103" t="s">
        <v>1345</v>
      </c>
      <c r="E551" s="103" t="b">
        <v>0</v>
      </c>
      <c r="F551" s="103" t="b">
        <v>0</v>
      </c>
      <c r="G551" s="103" t="b">
        <v>0</v>
      </c>
    </row>
    <row r="552" spans="1:7" ht="15">
      <c r="A552" s="105" t="s">
        <v>894</v>
      </c>
      <c r="B552" s="103">
        <v>3</v>
      </c>
      <c r="C552" s="107">
        <v>0.0006566763395037419</v>
      </c>
      <c r="D552" s="103" t="s">
        <v>1345</v>
      </c>
      <c r="E552" s="103" t="b">
        <v>0</v>
      </c>
      <c r="F552" s="103" t="b">
        <v>0</v>
      </c>
      <c r="G552" s="103" t="b">
        <v>0</v>
      </c>
    </row>
    <row r="553" spans="1:7" ht="15">
      <c r="A553" s="105" t="s">
        <v>895</v>
      </c>
      <c r="B553" s="103">
        <v>3</v>
      </c>
      <c r="C553" s="107">
        <v>0.0008018443168372805</v>
      </c>
      <c r="D553" s="103" t="s">
        <v>1345</v>
      </c>
      <c r="E553" s="103" t="b">
        <v>0</v>
      </c>
      <c r="F553" s="103" t="b">
        <v>0</v>
      </c>
      <c r="G553" s="103" t="b">
        <v>0</v>
      </c>
    </row>
    <row r="554" spans="1:7" ht="15">
      <c r="A554" s="105" t="s">
        <v>896</v>
      </c>
      <c r="B554" s="103">
        <v>3</v>
      </c>
      <c r="C554" s="107">
        <v>0.0008018443168372805</v>
      </c>
      <c r="D554" s="103" t="s">
        <v>1345</v>
      </c>
      <c r="E554" s="103" t="b">
        <v>0</v>
      </c>
      <c r="F554" s="103" t="b">
        <v>0</v>
      </c>
      <c r="G554" s="103" t="b">
        <v>0</v>
      </c>
    </row>
    <row r="555" spans="1:7" ht="15">
      <c r="A555" s="105" t="s">
        <v>897</v>
      </c>
      <c r="B555" s="103">
        <v>3</v>
      </c>
      <c r="C555" s="107">
        <v>0.0008018443168372805</v>
      </c>
      <c r="D555" s="103" t="s">
        <v>1345</v>
      </c>
      <c r="E555" s="103" t="b">
        <v>0</v>
      </c>
      <c r="F555" s="103" t="b">
        <v>0</v>
      </c>
      <c r="G555" s="103" t="b">
        <v>0</v>
      </c>
    </row>
    <row r="556" spans="1:7" ht="15">
      <c r="A556" s="105" t="s">
        <v>898</v>
      </c>
      <c r="B556" s="103">
        <v>2</v>
      </c>
      <c r="C556" s="107">
        <v>0.000437784226335828</v>
      </c>
      <c r="D556" s="103" t="s">
        <v>1345</v>
      </c>
      <c r="E556" s="103" t="b">
        <v>0</v>
      </c>
      <c r="F556" s="103" t="b">
        <v>0</v>
      </c>
      <c r="G556" s="103" t="b">
        <v>0</v>
      </c>
    </row>
    <row r="557" spans="1:7" ht="15">
      <c r="A557" s="105" t="s">
        <v>899</v>
      </c>
      <c r="B557" s="103">
        <v>2</v>
      </c>
      <c r="C557" s="107">
        <v>0.000437784226335828</v>
      </c>
      <c r="D557" s="103" t="s">
        <v>1345</v>
      </c>
      <c r="E557" s="103" t="b">
        <v>0</v>
      </c>
      <c r="F557" s="103" t="b">
        <v>0</v>
      </c>
      <c r="G557" s="103" t="b">
        <v>0</v>
      </c>
    </row>
    <row r="558" spans="1:7" ht="15">
      <c r="A558" s="105" t="s">
        <v>900</v>
      </c>
      <c r="B558" s="103">
        <v>2</v>
      </c>
      <c r="C558" s="107">
        <v>0.000437784226335828</v>
      </c>
      <c r="D558" s="103" t="s">
        <v>1345</v>
      </c>
      <c r="E558" s="103" t="b">
        <v>0</v>
      </c>
      <c r="F558" s="103" t="b">
        <v>0</v>
      </c>
      <c r="G558" s="103" t="b">
        <v>0</v>
      </c>
    </row>
    <row r="559" spans="1:7" ht="15">
      <c r="A559" s="105" t="s">
        <v>901</v>
      </c>
      <c r="B559" s="103">
        <v>2</v>
      </c>
      <c r="C559" s="107">
        <v>0.000437784226335828</v>
      </c>
      <c r="D559" s="103" t="s">
        <v>1345</v>
      </c>
      <c r="E559" s="103" t="b">
        <v>0</v>
      </c>
      <c r="F559" s="103" t="b">
        <v>0</v>
      </c>
      <c r="G559" s="103" t="b">
        <v>0</v>
      </c>
    </row>
    <row r="560" spans="1:7" ht="15">
      <c r="A560" s="105" t="s">
        <v>902</v>
      </c>
      <c r="B560" s="103">
        <v>2</v>
      </c>
      <c r="C560" s="107">
        <v>0.000437784226335828</v>
      </c>
      <c r="D560" s="103" t="s">
        <v>1345</v>
      </c>
      <c r="E560" s="103" t="b">
        <v>0</v>
      </c>
      <c r="F560" s="103" t="b">
        <v>0</v>
      </c>
      <c r="G560" s="103" t="b">
        <v>0</v>
      </c>
    </row>
    <row r="561" spans="1:7" ht="15">
      <c r="A561" s="105" t="s">
        <v>903</v>
      </c>
      <c r="B561" s="103">
        <v>2</v>
      </c>
      <c r="C561" s="107">
        <v>0.0005345628778915204</v>
      </c>
      <c r="D561" s="103" t="s">
        <v>1345</v>
      </c>
      <c r="E561" s="103" t="b">
        <v>0</v>
      </c>
      <c r="F561" s="103" t="b">
        <v>0</v>
      </c>
      <c r="G561" s="103" t="b">
        <v>0</v>
      </c>
    </row>
    <row r="562" spans="1:7" ht="15">
      <c r="A562" s="105" t="s">
        <v>904</v>
      </c>
      <c r="B562" s="103">
        <v>2</v>
      </c>
      <c r="C562" s="107">
        <v>0.000437784226335828</v>
      </c>
      <c r="D562" s="103" t="s">
        <v>1345</v>
      </c>
      <c r="E562" s="103" t="b">
        <v>0</v>
      </c>
      <c r="F562" s="103" t="b">
        <v>0</v>
      </c>
      <c r="G562" s="103" t="b">
        <v>0</v>
      </c>
    </row>
    <row r="563" spans="1:7" ht="15">
      <c r="A563" s="105" t="s">
        <v>905</v>
      </c>
      <c r="B563" s="103">
        <v>2</v>
      </c>
      <c r="C563" s="107">
        <v>0.000437784226335828</v>
      </c>
      <c r="D563" s="103" t="s">
        <v>1345</v>
      </c>
      <c r="E563" s="103" t="b">
        <v>0</v>
      </c>
      <c r="F563" s="103" t="b">
        <v>0</v>
      </c>
      <c r="G563" s="103" t="b">
        <v>0</v>
      </c>
    </row>
    <row r="564" spans="1:7" ht="15">
      <c r="A564" s="105" t="s">
        <v>906</v>
      </c>
      <c r="B564" s="103">
        <v>2</v>
      </c>
      <c r="C564" s="107">
        <v>0.000437784226335828</v>
      </c>
      <c r="D564" s="103" t="s">
        <v>1345</v>
      </c>
      <c r="E564" s="103" t="b">
        <v>0</v>
      </c>
      <c r="F564" s="103" t="b">
        <v>0</v>
      </c>
      <c r="G564" s="103" t="b">
        <v>0</v>
      </c>
    </row>
    <row r="565" spans="1:7" ht="15">
      <c r="A565" s="105" t="s">
        <v>907</v>
      </c>
      <c r="B565" s="103">
        <v>2</v>
      </c>
      <c r="C565" s="107">
        <v>0.000437784226335828</v>
      </c>
      <c r="D565" s="103" t="s">
        <v>1345</v>
      </c>
      <c r="E565" s="103" t="b">
        <v>0</v>
      </c>
      <c r="F565" s="103" t="b">
        <v>0</v>
      </c>
      <c r="G565" s="103" t="b">
        <v>0</v>
      </c>
    </row>
    <row r="566" spans="1:7" ht="15">
      <c r="A566" s="105" t="s">
        <v>908</v>
      </c>
      <c r="B566" s="103">
        <v>2</v>
      </c>
      <c r="C566" s="107">
        <v>0.000437784226335828</v>
      </c>
      <c r="D566" s="103" t="s">
        <v>1345</v>
      </c>
      <c r="E566" s="103" t="b">
        <v>0</v>
      </c>
      <c r="F566" s="103" t="b">
        <v>0</v>
      </c>
      <c r="G566" s="103" t="b">
        <v>0</v>
      </c>
    </row>
    <row r="567" spans="1:7" ht="15">
      <c r="A567" s="105" t="s">
        <v>909</v>
      </c>
      <c r="B567" s="103">
        <v>2</v>
      </c>
      <c r="C567" s="107">
        <v>0.000437784226335828</v>
      </c>
      <c r="D567" s="103" t="s">
        <v>1345</v>
      </c>
      <c r="E567" s="103" t="b">
        <v>0</v>
      </c>
      <c r="F567" s="103" t="b">
        <v>0</v>
      </c>
      <c r="G567" s="103" t="b">
        <v>0</v>
      </c>
    </row>
    <row r="568" spans="1:7" ht="15">
      <c r="A568" s="105" t="s">
        <v>910</v>
      </c>
      <c r="B568" s="103">
        <v>2</v>
      </c>
      <c r="C568" s="107">
        <v>0.000437784226335828</v>
      </c>
      <c r="D568" s="103" t="s">
        <v>1345</v>
      </c>
      <c r="E568" s="103" t="b">
        <v>1</v>
      </c>
      <c r="F568" s="103" t="b">
        <v>0</v>
      </c>
      <c r="G568" s="103" t="b">
        <v>0</v>
      </c>
    </row>
    <row r="569" spans="1:7" ht="15">
      <c r="A569" s="105" t="s">
        <v>911</v>
      </c>
      <c r="B569" s="103">
        <v>2</v>
      </c>
      <c r="C569" s="107">
        <v>0.000437784226335828</v>
      </c>
      <c r="D569" s="103" t="s">
        <v>1345</v>
      </c>
      <c r="E569" s="103" t="b">
        <v>0</v>
      </c>
      <c r="F569" s="103" t="b">
        <v>0</v>
      </c>
      <c r="G569" s="103" t="b">
        <v>0</v>
      </c>
    </row>
    <row r="570" spans="1:7" ht="15">
      <c r="A570" s="105" t="s">
        <v>912</v>
      </c>
      <c r="B570" s="103">
        <v>2</v>
      </c>
      <c r="C570" s="107">
        <v>0.000437784226335828</v>
      </c>
      <c r="D570" s="103" t="s">
        <v>1345</v>
      </c>
      <c r="E570" s="103" t="b">
        <v>0</v>
      </c>
      <c r="F570" s="103" t="b">
        <v>0</v>
      </c>
      <c r="G570" s="103" t="b">
        <v>0</v>
      </c>
    </row>
    <row r="571" spans="1:7" ht="15">
      <c r="A571" s="105" t="s">
        <v>913</v>
      </c>
      <c r="B571" s="103">
        <v>2</v>
      </c>
      <c r="C571" s="107">
        <v>0.000437784226335828</v>
      </c>
      <c r="D571" s="103" t="s">
        <v>1345</v>
      </c>
      <c r="E571" s="103" t="b">
        <v>0</v>
      </c>
      <c r="F571" s="103" t="b">
        <v>0</v>
      </c>
      <c r="G571" s="103" t="b">
        <v>0</v>
      </c>
    </row>
    <row r="572" spans="1:7" ht="15">
      <c r="A572" s="105" t="s">
        <v>914</v>
      </c>
      <c r="B572" s="103">
        <v>2</v>
      </c>
      <c r="C572" s="107">
        <v>0.000437784226335828</v>
      </c>
      <c r="D572" s="103" t="s">
        <v>1345</v>
      </c>
      <c r="E572" s="103" t="b">
        <v>0</v>
      </c>
      <c r="F572" s="103" t="b">
        <v>0</v>
      </c>
      <c r="G572" s="103" t="b">
        <v>0</v>
      </c>
    </row>
    <row r="573" spans="1:7" ht="15">
      <c r="A573" s="105" t="s">
        <v>915</v>
      </c>
      <c r="B573" s="103">
        <v>2</v>
      </c>
      <c r="C573" s="107">
        <v>0.000437784226335828</v>
      </c>
      <c r="D573" s="103" t="s">
        <v>1345</v>
      </c>
      <c r="E573" s="103" t="b">
        <v>0</v>
      </c>
      <c r="F573" s="103" t="b">
        <v>0</v>
      </c>
      <c r="G573" s="103" t="b">
        <v>0</v>
      </c>
    </row>
    <row r="574" spans="1:7" ht="15">
      <c r="A574" s="105" t="s">
        <v>916</v>
      </c>
      <c r="B574" s="103">
        <v>2</v>
      </c>
      <c r="C574" s="107">
        <v>0.0005345628778915204</v>
      </c>
      <c r="D574" s="103" t="s">
        <v>1345</v>
      </c>
      <c r="E574" s="103" t="b">
        <v>0</v>
      </c>
      <c r="F574" s="103" t="b">
        <v>0</v>
      </c>
      <c r="G574" s="103" t="b">
        <v>0</v>
      </c>
    </row>
    <row r="575" spans="1:7" ht="15">
      <c r="A575" s="105" t="s">
        <v>917</v>
      </c>
      <c r="B575" s="103">
        <v>2</v>
      </c>
      <c r="C575" s="107">
        <v>0.0005345628778915204</v>
      </c>
      <c r="D575" s="103" t="s">
        <v>1345</v>
      </c>
      <c r="E575" s="103" t="b">
        <v>0</v>
      </c>
      <c r="F575" s="103" t="b">
        <v>0</v>
      </c>
      <c r="G575" s="103" t="b">
        <v>0</v>
      </c>
    </row>
    <row r="576" spans="1:7" ht="15">
      <c r="A576" s="105" t="s">
        <v>918</v>
      </c>
      <c r="B576" s="103">
        <v>2</v>
      </c>
      <c r="C576" s="107">
        <v>0.0005345628778915204</v>
      </c>
      <c r="D576" s="103" t="s">
        <v>1345</v>
      </c>
      <c r="E576" s="103" t="b">
        <v>0</v>
      </c>
      <c r="F576" s="103" t="b">
        <v>0</v>
      </c>
      <c r="G576" s="103" t="b">
        <v>0</v>
      </c>
    </row>
    <row r="577" spans="1:7" ht="15">
      <c r="A577" s="105" t="s">
        <v>919</v>
      </c>
      <c r="B577" s="103">
        <v>2</v>
      </c>
      <c r="C577" s="107">
        <v>0.000437784226335828</v>
      </c>
      <c r="D577" s="103" t="s">
        <v>1345</v>
      </c>
      <c r="E577" s="103" t="b">
        <v>0</v>
      </c>
      <c r="F577" s="103" t="b">
        <v>0</v>
      </c>
      <c r="G577" s="103" t="b">
        <v>0</v>
      </c>
    </row>
    <row r="578" spans="1:7" ht="15">
      <c r="A578" s="105" t="s">
        <v>920</v>
      </c>
      <c r="B578" s="103">
        <v>2</v>
      </c>
      <c r="C578" s="107">
        <v>0.000437784226335828</v>
      </c>
      <c r="D578" s="103" t="s">
        <v>1345</v>
      </c>
      <c r="E578" s="103" t="b">
        <v>0</v>
      </c>
      <c r="F578" s="103" t="b">
        <v>0</v>
      </c>
      <c r="G578" s="103" t="b">
        <v>0</v>
      </c>
    </row>
    <row r="579" spans="1:7" ht="15">
      <c r="A579" s="105" t="s">
        <v>921</v>
      </c>
      <c r="B579" s="103">
        <v>2</v>
      </c>
      <c r="C579" s="107">
        <v>0.000437784226335828</v>
      </c>
      <c r="D579" s="103" t="s">
        <v>1345</v>
      </c>
      <c r="E579" s="103" t="b">
        <v>0</v>
      </c>
      <c r="F579" s="103" t="b">
        <v>0</v>
      </c>
      <c r="G579" s="103" t="b">
        <v>0</v>
      </c>
    </row>
    <row r="580" spans="1:7" ht="15">
      <c r="A580" s="105" t="s">
        <v>922</v>
      </c>
      <c r="B580" s="103">
        <v>2</v>
      </c>
      <c r="C580" s="107">
        <v>0.000437784226335828</v>
      </c>
      <c r="D580" s="103" t="s">
        <v>1345</v>
      </c>
      <c r="E580" s="103" t="b">
        <v>0</v>
      </c>
      <c r="F580" s="103" t="b">
        <v>0</v>
      </c>
      <c r="G580" s="103" t="b">
        <v>0</v>
      </c>
    </row>
    <row r="581" spans="1:7" ht="15">
      <c r="A581" s="105" t="s">
        <v>923</v>
      </c>
      <c r="B581" s="103">
        <v>2</v>
      </c>
      <c r="C581" s="107">
        <v>0.000437784226335828</v>
      </c>
      <c r="D581" s="103" t="s">
        <v>1345</v>
      </c>
      <c r="E581" s="103" t="b">
        <v>0</v>
      </c>
      <c r="F581" s="103" t="b">
        <v>0</v>
      </c>
      <c r="G581" s="103" t="b">
        <v>0</v>
      </c>
    </row>
    <row r="582" spans="1:7" ht="15">
      <c r="A582" s="105" t="s">
        <v>924</v>
      </c>
      <c r="B582" s="103">
        <v>2</v>
      </c>
      <c r="C582" s="107">
        <v>0.000437784226335828</v>
      </c>
      <c r="D582" s="103" t="s">
        <v>1345</v>
      </c>
      <c r="E582" s="103" t="b">
        <v>0</v>
      </c>
      <c r="F582" s="103" t="b">
        <v>0</v>
      </c>
      <c r="G582" s="103" t="b">
        <v>0</v>
      </c>
    </row>
    <row r="583" spans="1:7" ht="15">
      <c r="A583" s="105" t="s">
        <v>925</v>
      </c>
      <c r="B583" s="103">
        <v>2</v>
      </c>
      <c r="C583" s="107">
        <v>0.000437784226335828</v>
      </c>
      <c r="D583" s="103" t="s">
        <v>1345</v>
      </c>
      <c r="E583" s="103" t="b">
        <v>0</v>
      </c>
      <c r="F583" s="103" t="b">
        <v>0</v>
      </c>
      <c r="G583" s="103" t="b">
        <v>0</v>
      </c>
    </row>
    <row r="584" spans="1:7" ht="15">
      <c r="A584" s="105" t="s">
        <v>926</v>
      </c>
      <c r="B584" s="103">
        <v>2</v>
      </c>
      <c r="C584" s="107">
        <v>0.000437784226335828</v>
      </c>
      <c r="D584" s="103" t="s">
        <v>1345</v>
      </c>
      <c r="E584" s="103" t="b">
        <v>0</v>
      </c>
      <c r="F584" s="103" t="b">
        <v>0</v>
      </c>
      <c r="G584" s="103" t="b">
        <v>0</v>
      </c>
    </row>
    <row r="585" spans="1:7" ht="15">
      <c r="A585" s="105" t="s">
        <v>927</v>
      </c>
      <c r="B585" s="103">
        <v>2</v>
      </c>
      <c r="C585" s="107">
        <v>0.000437784226335828</v>
      </c>
      <c r="D585" s="103" t="s">
        <v>1345</v>
      </c>
      <c r="E585" s="103" t="b">
        <v>0</v>
      </c>
      <c r="F585" s="103" t="b">
        <v>0</v>
      </c>
      <c r="G585" s="103" t="b">
        <v>0</v>
      </c>
    </row>
    <row r="586" spans="1:7" ht="15">
      <c r="A586" s="105" t="s">
        <v>928</v>
      </c>
      <c r="B586" s="103">
        <v>2</v>
      </c>
      <c r="C586" s="107">
        <v>0.000437784226335828</v>
      </c>
      <c r="D586" s="103" t="s">
        <v>1345</v>
      </c>
      <c r="E586" s="103" t="b">
        <v>0</v>
      </c>
      <c r="F586" s="103" t="b">
        <v>0</v>
      </c>
      <c r="G586" s="103" t="b">
        <v>0</v>
      </c>
    </row>
    <row r="587" spans="1:7" ht="15">
      <c r="A587" s="105" t="s">
        <v>929</v>
      </c>
      <c r="B587" s="103">
        <v>2</v>
      </c>
      <c r="C587" s="107">
        <v>0.000437784226335828</v>
      </c>
      <c r="D587" s="103" t="s">
        <v>1345</v>
      </c>
      <c r="E587" s="103" t="b">
        <v>0</v>
      </c>
      <c r="F587" s="103" t="b">
        <v>0</v>
      </c>
      <c r="G587" s="103" t="b">
        <v>0</v>
      </c>
    </row>
    <row r="588" spans="1:7" ht="15">
      <c r="A588" s="105" t="s">
        <v>930</v>
      </c>
      <c r="B588" s="103">
        <v>2</v>
      </c>
      <c r="C588" s="107">
        <v>0.0005345628778915204</v>
      </c>
      <c r="D588" s="103" t="s">
        <v>1345</v>
      </c>
      <c r="E588" s="103" t="b">
        <v>0</v>
      </c>
      <c r="F588" s="103" t="b">
        <v>0</v>
      </c>
      <c r="G588" s="103" t="b">
        <v>0</v>
      </c>
    </row>
    <row r="589" spans="1:7" ht="15">
      <c r="A589" s="105" t="s">
        <v>931</v>
      </c>
      <c r="B589" s="103">
        <v>2</v>
      </c>
      <c r="C589" s="107">
        <v>0.000437784226335828</v>
      </c>
      <c r="D589" s="103" t="s">
        <v>1345</v>
      </c>
      <c r="E589" s="103" t="b">
        <v>0</v>
      </c>
      <c r="F589" s="103" t="b">
        <v>0</v>
      </c>
      <c r="G589" s="103" t="b">
        <v>0</v>
      </c>
    </row>
    <row r="590" spans="1:7" ht="15">
      <c r="A590" s="105" t="s">
        <v>932</v>
      </c>
      <c r="B590" s="103">
        <v>2</v>
      </c>
      <c r="C590" s="107">
        <v>0.000437784226335828</v>
      </c>
      <c r="D590" s="103" t="s">
        <v>1345</v>
      </c>
      <c r="E590" s="103" t="b">
        <v>0</v>
      </c>
      <c r="F590" s="103" t="b">
        <v>0</v>
      </c>
      <c r="G590" s="103" t="b">
        <v>0</v>
      </c>
    </row>
    <row r="591" spans="1:7" ht="15">
      <c r="A591" s="105" t="s">
        <v>933</v>
      </c>
      <c r="B591" s="103">
        <v>2</v>
      </c>
      <c r="C591" s="107">
        <v>0.000437784226335828</v>
      </c>
      <c r="D591" s="103" t="s">
        <v>1345</v>
      </c>
      <c r="E591" s="103" t="b">
        <v>0</v>
      </c>
      <c r="F591" s="103" t="b">
        <v>0</v>
      </c>
      <c r="G591" s="103" t="b">
        <v>0</v>
      </c>
    </row>
    <row r="592" spans="1:7" ht="15">
      <c r="A592" s="105" t="s">
        <v>934</v>
      </c>
      <c r="B592" s="103">
        <v>2</v>
      </c>
      <c r="C592" s="107">
        <v>0.000437784226335828</v>
      </c>
      <c r="D592" s="103" t="s">
        <v>1345</v>
      </c>
      <c r="E592" s="103" t="b">
        <v>0</v>
      </c>
      <c r="F592" s="103" t="b">
        <v>0</v>
      </c>
      <c r="G592" s="103" t="b">
        <v>0</v>
      </c>
    </row>
    <row r="593" spans="1:7" ht="15">
      <c r="A593" s="105" t="s">
        <v>935</v>
      </c>
      <c r="B593" s="103">
        <v>2</v>
      </c>
      <c r="C593" s="107">
        <v>0.000437784226335828</v>
      </c>
      <c r="D593" s="103" t="s">
        <v>1345</v>
      </c>
      <c r="E593" s="103" t="b">
        <v>0</v>
      </c>
      <c r="F593" s="103" t="b">
        <v>0</v>
      </c>
      <c r="G593" s="103" t="b">
        <v>0</v>
      </c>
    </row>
    <row r="594" spans="1:7" ht="15">
      <c r="A594" s="105" t="s">
        <v>936</v>
      </c>
      <c r="B594" s="103">
        <v>2</v>
      </c>
      <c r="C594" s="107">
        <v>0.000437784226335828</v>
      </c>
      <c r="D594" s="103" t="s">
        <v>1345</v>
      </c>
      <c r="E594" s="103" t="b">
        <v>0</v>
      </c>
      <c r="F594" s="103" t="b">
        <v>0</v>
      </c>
      <c r="G594" s="103" t="b">
        <v>0</v>
      </c>
    </row>
    <row r="595" spans="1:7" ht="15">
      <c r="A595" s="105" t="s">
        <v>937</v>
      </c>
      <c r="B595" s="103">
        <v>2</v>
      </c>
      <c r="C595" s="107">
        <v>0.000437784226335828</v>
      </c>
      <c r="D595" s="103" t="s">
        <v>1345</v>
      </c>
      <c r="E595" s="103" t="b">
        <v>0</v>
      </c>
      <c r="F595" s="103" t="b">
        <v>0</v>
      </c>
      <c r="G595" s="103" t="b">
        <v>0</v>
      </c>
    </row>
    <row r="596" spans="1:7" ht="15">
      <c r="A596" s="105" t="s">
        <v>938</v>
      </c>
      <c r="B596" s="103">
        <v>2</v>
      </c>
      <c r="C596" s="107">
        <v>0.000437784226335828</v>
      </c>
      <c r="D596" s="103" t="s">
        <v>1345</v>
      </c>
      <c r="E596" s="103" t="b">
        <v>0</v>
      </c>
      <c r="F596" s="103" t="b">
        <v>0</v>
      </c>
      <c r="G596" s="103" t="b">
        <v>0</v>
      </c>
    </row>
    <row r="597" spans="1:7" ht="15">
      <c r="A597" s="105" t="s">
        <v>939</v>
      </c>
      <c r="B597" s="103">
        <v>2</v>
      </c>
      <c r="C597" s="107">
        <v>0.000437784226335828</v>
      </c>
      <c r="D597" s="103" t="s">
        <v>1345</v>
      </c>
      <c r="E597" s="103" t="b">
        <v>0</v>
      </c>
      <c r="F597" s="103" t="b">
        <v>0</v>
      </c>
      <c r="G597" s="103" t="b">
        <v>0</v>
      </c>
    </row>
    <row r="598" spans="1:7" ht="15">
      <c r="A598" s="105" t="s">
        <v>940</v>
      </c>
      <c r="B598" s="103">
        <v>2</v>
      </c>
      <c r="C598" s="107">
        <v>0.000437784226335828</v>
      </c>
      <c r="D598" s="103" t="s">
        <v>1345</v>
      </c>
      <c r="E598" s="103" t="b">
        <v>0</v>
      </c>
      <c r="F598" s="103" t="b">
        <v>0</v>
      </c>
      <c r="G598" s="103" t="b">
        <v>0</v>
      </c>
    </row>
    <row r="599" spans="1:7" ht="15">
      <c r="A599" s="105" t="s">
        <v>941</v>
      </c>
      <c r="B599" s="103">
        <v>2</v>
      </c>
      <c r="C599" s="107">
        <v>0.000437784226335828</v>
      </c>
      <c r="D599" s="103" t="s">
        <v>1345</v>
      </c>
      <c r="E599" s="103" t="b">
        <v>0</v>
      </c>
      <c r="F599" s="103" t="b">
        <v>0</v>
      </c>
      <c r="G599" s="103" t="b">
        <v>0</v>
      </c>
    </row>
    <row r="600" spans="1:7" ht="15">
      <c r="A600" s="105" t="s">
        <v>942</v>
      </c>
      <c r="B600" s="103">
        <v>2</v>
      </c>
      <c r="C600" s="107">
        <v>0.000437784226335828</v>
      </c>
      <c r="D600" s="103" t="s">
        <v>1345</v>
      </c>
      <c r="E600" s="103" t="b">
        <v>0</v>
      </c>
      <c r="F600" s="103" t="b">
        <v>0</v>
      </c>
      <c r="G600" s="103" t="b">
        <v>0</v>
      </c>
    </row>
    <row r="601" spans="1:7" ht="15">
      <c r="A601" s="105" t="s">
        <v>943</v>
      </c>
      <c r="B601" s="103">
        <v>2</v>
      </c>
      <c r="C601" s="107">
        <v>0.000437784226335828</v>
      </c>
      <c r="D601" s="103" t="s">
        <v>1345</v>
      </c>
      <c r="E601" s="103" t="b">
        <v>0</v>
      </c>
      <c r="F601" s="103" t="b">
        <v>0</v>
      </c>
      <c r="G601" s="103" t="b">
        <v>0</v>
      </c>
    </row>
    <row r="602" spans="1:7" ht="15">
      <c r="A602" s="105" t="s">
        <v>944</v>
      </c>
      <c r="B602" s="103">
        <v>2</v>
      </c>
      <c r="C602" s="107">
        <v>0.000437784226335828</v>
      </c>
      <c r="D602" s="103" t="s">
        <v>1345</v>
      </c>
      <c r="E602" s="103" t="b">
        <v>0</v>
      </c>
      <c r="F602" s="103" t="b">
        <v>0</v>
      </c>
      <c r="G602" s="103" t="b">
        <v>0</v>
      </c>
    </row>
    <row r="603" spans="1:7" ht="15">
      <c r="A603" s="105" t="s">
        <v>945</v>
      </c>
      <c r="B603" s="103">
        <v>2</v>
      </c>
      <c r="C603" s="107">
        <v>0.000437784226335828</v>
      </c>
      <c r="D603" s="103" t="s">
        <v>1345</v>
      </c>
      <c r="E603" s="103" t="b">
        <v>0</v>
      </c>
      <c r="F603" s="103" t="b">
        <v>0</v>
      </c>
      <c r="G603" s="103" t="b">
        <v>0</v>
      </c>
    </row>
    <row r="604" spans="1:7" ht="15">
      <c r="A604" s="105" t="s">
        <v>946</v>
      </c>
      <c r="B604" s="103">
        <v>2</v>
      </c>
      <c r="C604" s="107">
        <v>0.000437784226335828</v>
      </c>
      <c r="D604" s="103" t="s">
        <v>1345</v>
      </c>
      <c r="E604" s="103" t="b">
        <v>0</v>
      </c>
      <c r="F604" s="103" t="b">
        <v>0</v>
      </c>
      <c r="G604" s="103" t="b">
        <v>0</v>
      </c>
    </row>
    <row r="605" spans="1:7" ht="15">
      <c r="A605" s="105" t="s">
        <v>947</v>
      </c>
      <c r="B605" s="103">
        <v>2</v>
      </c>
      <c r="C605" s="107">
        <v>0.0005345628778915204</v>
      </c>
      <c r="D605" s="103" t="s">
        <v>1345</v>
      </c>
      <c r="E605" s="103" t="b">
        <v>0</v>
      </c>
      <c r="F605" s="103" t="b">
        <v>0</v>
      </c>
      <c r="G605" s="103" t="b">
        <v>0</v>
      </c>
    </row>
    <row r="606" spans="1:7" ht="15">
      <c r="A606" s="105" t="s">
        <v>948</v>
      </c>
      <c r="B606" s="103">
        <v>2</v>
      </c>
      <c r="C606" s="107">
        <v>0.000437784226335828</v>
      </c>
      <c r="D606" s="103" t="s">
        <v>1345</v>
      </c>
      <c r="E606" s="103" t="b">
        <v>0</v>
      </c>
      <c r="F606" s="103" t="b">
        <v>0</v>
      </c>
      <c r="G606" s="103" t="b">
        <v>0</v>
      </c>
    </row>
    <row r="607" spans="1:7" ht="15">
      <c r="A607" s="105" t="s">
        <v>949</v>
      </c>
      <c r="B607" s="103">
        <v>2</v>
      </c>
      <c r="C607" s="107">
        <v>0.000437784226335828</v>
      </c>
      <c r="D607" s="103" t="s">
        <v>1345</v>
      </c>
      <c r="E607" s="103" t="b">
        <v>0</v>
      </c>
      <c r="F607" s="103" t="b">
        <v>0</v>
      </c>
      <c r="G607" s="103" t="b">
        <v>0</v>
      </c>
    </row>
    <row r="608" spans="1:7" ht="15">
      <c r="A608" s="105" t="s">
        <v>950</v>
      </c>
      <c r="B608" s="103">
        <v>2</v>
      </c>
      <c r="C608" s="107">
        <v>0.000437784226335828</v>
      </c>
      <c r="D608" s="103" t="s">
        <v>1345</v>
      </c>
      <c r="E608" s="103" t="b">
        <v>0</v>
      </c>
      <c r="F608" s="103" t="b">
        <v>0</v>
      </c>
      <c r="G608" s="103" t="b">
        <v>0</v>
      </c>
    </row>
    <row r="609" spans="1:7" ht="15">
      <c r="A609" s="105" t="s">
        <v>951</v>
      </c>
      <c r="B609" s="103">
        <v>2</v>
      </c>
      <c r="C609" s="107">
        <v>0.000437784226335828</v>
      </c>
      <c r="D609" s="103" t="s">
        <v>1345</v>
      </c>
      <c r="E609" s="103" t="b">
        <v>0</v>
      </c>
      <c r="F609" s="103" t="b">
        <v>0</v>
      </c>
      <c r="G609" s="103" t="b">
        <v>0</v>
      </c>
    </row>
    <row r="610" spans="1:7" ht="15">
      <c r="A610" s="105" t="s">
        <v>952</v>
      </c>
      <c r="B610" s="103">
        <v>2</v>
      </c>
      <c r="C610" s="107">
        <v>0.000437784226335828</v>
      </c>
      <c r="D610" s="103" t="s">
        <v>1345</v>
      </c>
      <c r="E610" s="103" t="b">
        <v>0</v>
      </c>
      <c r="F610" s="103" t="b">
        <v>1</v>
      </c>
      <c r="G610" s="103" t="b">
        <v>0</v>
      </c>
    </row>
    <row r="611" spans="1:7" ht="15">
      <c r="A611" s="105" t="s">
        <v>953</v>
      </c>
      <c r="B611" s="103">
        <v>2</v>
      </c>
      <c r="C611" s="107">
        <v>0.000437784226335828</v>
      </c>
      <c r="D611" s="103" t="s">
        <v>1345</v>
      </c>
      <c r="E611" s="103" t="b">
        <v>0</v>
      </c>
      <c r="F611" s="103" t="b">
        <v>1</v>
      </c>
      <c r="G611" s="103" t="b">
        <v>0</v>
      </c>
    </row>
    <row r="612" spans="1:7" ht="15">
      <c r="A612" s="105" t="s">
        <v>954</v>
      </c>
      <c r="B612" s="103">
        <v>2</v>
      </c>
      <c r="C612" s="107">
        <v>0.000437784226335828</v>
      </c>
      <c r="D612" s="103" t="s">
        <v>1345</v>
      </c>
      <c r="E612" s="103" t="b">
        <v>0</v>
      </c>
      <c r="F612" s="103" t="b">
        <v>0</v>
      </c>
      <c r="G612" s="103" t="b">
        <v>0</v>
      </c>
    </row>
    <row r="613" spans="1:7" ht="15">
      <c r="A613" s="105" t="s">
        <v>955</v>
      </c>
      <c r="B613" s="103">
        <v>2</v>
      </c>
      <c r="C613" s="107">
        <v>0.000437784226335828</v>
      </c>
      <c r="D613" s="103" t="s">
        <v>1345</v>
      </c>
      <c r="E613" s="103" t="b">
        <v>0</v>
      </c>
      <c r="F613" s="103" t="b">
        <v>0</v>
      </c>
      <c r="G613" s="103" t="b">
        <v>0</v>
      </c>
    </row>
    <row r="614" spans="1:7" ht="15">
      <c r="A614" s="105" t="s">
        <v>956</v>
      </c>
      <c r="B614" s="103">
        <v>2</v>
      </c>
      <c r="C614" s="107">
        <v>0.0005345628778915204</v>
      </c>
      <c r="D614" s="103" t="s">
        <v>1345</v>
      </c>
      <c r="E614" s="103" t="b">
        <v>0</v>
      </c>
      <c r="F614" s="103" t="b">
        <v>0</v>
      </c>
      <c r="G614" s="103" t="b">
        <v>0</v>
      </c>
    </row>
    <row r="615" spans="1:7" ht="15">
      <c r="A615" s="105" t="s">
        <v>957</v>
      </c>
      <c r="B615" s="103">
        <v>2</v>
      </c>
      <c r="C615" s="107">
        <v>0.0005345628778915204</v>
      </c>
      <c r="D615" s="103" t="s">
        <v>1345</v>
      </c>
      <c r="E615" s="103" t="b">
        <v>0</v>
      </c>
      <c r="F615" s="103" t="b">
        <v>0</v>
      </c>
      <c r="G615" s="103" t="b">
        <v>0</v>
      </c>
    </row>
    <row r="616" spans="1:7" ht="15">
      <c r="A616" s="105" t="s">
        <v>958</v>
      </c>
      <c r="B616" s="103">
        <v>2</v>
      </c>
      <c r="C616" s="107">
        <v>0.0005345628778915204</v>
      </c>
      <c r="D616" s="103" t="s">
        <v>1345</v>
      </c>
      <c r="E616" s="103" t="b">
        <v>0</v>
      </c>
      <c r="F616" s="103" t="b">
        <v>0</v>
      </c>
      <c r="G616" s="103" t="b">
        <v>0</v>
      </c>
    </row>
    <row r="617" spans="1:7" ht="15">
      <c r="A617" s="105" t="s">
        <v>959</v>
      </c>
      <c r="B617" s="103">
        <v>2</v>
      </c>
      <c r="C617" s="107">
        <v>0.000437784226335828</v>
      </c>
      <c r="D617" s="103" t="s">
        <v>1345</v>
      </c>
      <c r="E617" s="103" t="b">
        <v>0</v>
      </c>
      <c r="F617" s="103" t="b">
        <v>0</v>
      </c>
      <c r="G617" s="103" t="b">
        <v>0</v>
      </c>
    </row>
    <row r="618" spans="1:7" ht="15">
      <c r="A618" s="105" t="s">
        <v>960</v>
      </c>
      <c r="B618" s="103">
        <v>2</v>
      </c>
      <c r="C618" s="107">
        <v>0.000437784226335828</v>
      </c>
      <c r="D618" s="103" t="s">
        <v>1345</v>
      </c>
      <c r="E618" s="103" t="b">
        <v>0</v>
      </c>
      <c r="F618" s="103" t="b">
        <v>0</v>
      </c>
      <c r="G618" s="103" t="b">
        <v>0</v>
      </c>
    </row>
    <row r="619" spans="1:7" ht="15">
      <c r="A619" s="105" t="s">
        <v>961</v>
      </c>
      <c r="B619" s="103">
        <v>2</v>
      </c>
      <c r="C619" s="107">
        <v>0.000437784226335828</v>
      </c>
      <c r="D619" s="103" t="s">
        <v>1345</v>
      </c>
      <c r="E619" s="103" t="b">
        <v>0</v>
      </c>
      <c r="F619" s="103" t="b">
        <v>0</v>
      </c>
      <c r="G619" s="103" t="b">
        <v>0</v>
      </c>
    </row>
    <row r="620" spans="1:7" ht="15">
      <c r="A620" s="105" t="s">
        <v>962</v>
      </c>
      <c r="B620" s="103">
        <v>2</v>
      </c>
      <c r="C620" s="107">
        <v>0.000437784226335828</v>
      </c>
      <c r="D620" s="103" t="s">
        <v>1345</v>
      </c>
      <c r="E620" s="103" t="b">
        <v>0</v>
      </c>
      <c r="F620" s="103" t="b">
        <v>0</v>
      </c>
      <c r="G620" s="103" t="b">
        <v>0</v>
      </c>
    </row>
    <row r="621" spans="1:7" ht="15">
      <c r="A621" s="105" t="s">
        <v>963</v>
      </c>
      <c r="B621" s="103">
        <v>2</v>
      </c>
      <c r="C621" s="107">
        <v>0.0005345628778915204</v>
      </c>
      <c r="D621" s="103" t="s">
        <v>1345</v>
      </c>
      <c r="E621" s="103" t="b">
        <v>0</v>
      </c>
      <c r="F621" s="103" t="b">
        <v>0</v>
      </c>
      <c r="G621" s="103" t="b">
        <v>0</v>
      </c>
    </row>
    <row r="622" spans="1:7" ht="15">
      <c r="A622" s="105" t="s">
        <v>964</v>
      </c>
      <c r="B622" s="103">
        <v>2</v>
      </c>
      <c r="C622" s="107">
        <v>0.000437784226335828</v>
      </c>
      <c r="D622" s="103" t="s">
        <v>1345</v>
      </c>
      <c r="E622" s="103" t="b">
        <v>0</v>
      </c>
      <c r="F622" s="103" t="b">
        <v>0</v>
      </c>
      <c r="G622" s="103" t="b">
        <v>0</v>
      </c>
    </row>
    <row r="623" spans="1:7" ht="15">
      <c r="A623" s="105" t="s">
        <v>965</v>
      </c>
      <c r="B623" s="103">
        <v>2</v>
      </c>
      <c r="C623" s="107">
        <v>0.0005345628778915204</v>
      </c>
      <c r="D623" s="103" t="s">
        <v>1345</v>
      </c>
      <c r="E623" s="103" t="b">
        <v>0</v>
      </c>
      <c r="F623" s="103" t="b">
        <v>0</v>
      </c>
      <c r="G623" s="103" t="b">
        <v>0</v>
      </c>
    </row>
    <row r="624" spans="1:7" ht="15">
      <c r="A624" s="105" t="s">
        <v>966</v>
      </c>
      <c r="B624" s="103">
        <v>2</v>
      </c>
      <c r="C624" s="107">
        <v>0.000437784226335828</v>
      </c>
      <c r="D624" s="103" t="s">
        <v>1345</v>
      </c>
      <c r="E624" s="103" t="b">
        <v>0</v>
      </c>
      <c r="F624" s="103" t="b">
        <v>0</v>
      </c>
      <c r="G624" s="103" t="b">
        <v>0</v>
      </c>
    </row>
    <row r="625" spans="1:7" ht="15">
      <c r="A625" s="105" t="s">
        <v>967</v>
      </c>
      <c r="B625" s="103">
        <v>2</v>
      </c>
      <c r="C625" s="107">
        <v>0.000437784226335828</v>
      </c>
      <c r="D625" s="103" t="s">
        <v>1345</v>
      </c>
      <c r="E625" s="103" t="b">
        <v>0</v>
      </c>
      <c r="F625" s="103" t="b">
        <v>0</v>
      </c>
      <c r="G625" s="103" t="b">
        <v>0</v>
      </c>
    </row>
    <row r="626" spans="1:7" ht="15">
      <c r="A626" s="105" t="s">
        <v>968</v>
      </c>
      <c r="B626" s="103">
        <v>2</v>
      </c>
      <c r="C626" s="107">
        <v>0.000437784226335828</v>
      </c>
      <c r="D626" s="103" t="s">
        <v>1345</v>
      </c>
      <c r="E626" s="103" t="b">
        <v>0</v>
      </c>
      <c r="F626" s="103" t="b">
        <v>0</v>
      </c>
      <c r="G626" s="103" t="b">
        <v>0</v>
      </c>
    </row>
    <row r="627" spans="1:7" ht="15">
      <c r="A627" s="105" t="s">
        <v>969</v>
      </c>
      <c r="B627" s="103">
        <v>2</v>
      </c>
      <c r="C627" s="107">
        <v>0.000437784226335828</v>
      </c>
      <c r="D627" s="103" t="s">
        <v>1345</v>
      </c>
      <c r="E627" s="103" t="b">
        <v>0</v>
      </c>
      <c r="F627" s="103" t="b">
        <v>0</v>
      </c>
      <c r="G627" s="103" t="b">
        <v>0</v>
      </c>
    </row>
    <row r="628" spans="1:7" ht="15">
      <c r="A628" s="105" t="s">
        <v>970</v>
      </c>
      <c r="B628" s="103">
        <v>2</v>
      </c>
      <c r="C628" s="107">
        <v>0.000437784226335828</v>
      </c>
      <c r="D628" s="103" t="s">
        <v>1345</v>
      </c>
      <c r="E628" s="103" t="b">
        <v>0</v>
      </c>
      <c r="F628" s="103" t="b">
        <v>0</v>
      </c>
      <c r="G628" s="103" t="b">
        <v>0</v>
      </c>
    </row>
    <row r="629" spans="1:7" ht="15">
      <c r="A629" s="105" t="s">
        <v>971</v>
      </c>
      <c r="B629" s="103">
        <v>2</v>
      </c>
      <c r="C629" s="107">
        <v>0.000437784226335828</v>
      </c>
      <c r="D629" s="103" t="s">
        <v>1345</v>
      </c>
      <c r="E629" s="103" t="b">
        <v>0</v>
      </c>
      <c r="F629" s="103" t="b">
        <v>0</v>
      </c>
      <c r="G629" s="103" t="b">
        <v>0</v>
      </c>
    </row>
    <row r="630" spans="1:7" ht="15">
      <c r="A630" s="105" t="s">
        <v>972</v>
      </c>
      <c r="B630" s="103">
        <v>2</v>
      </c>
      <c r="C630" s="107">
        <v>0.000437784226335828</v>
      </c>
      <c r="D630" s="103" t="s">
        <v>1345</v>
      </c>
      <c r="E630" s="103" t="b">
        <v>0</v>
      </c>
      <c r="F630" s="103" t="b">
        <v>0</v>
      </c>
      <c r="G630" s="103" t="b">
        <v>0</v>
      </c>
    </row>
    <row r="631" spans="1:7" ht="15">
      <c r="A631" s="105" t="s">
        <v>973</v>
      </c>
      <c r="B631" s="103">
        <v>2</v>
      </c>
      <c r="C631" s="107">
        <v>0.000437784226335828</v>
      </c>
      <c r="D631" s="103" t="s">
        <v>1345</v>
      </c>
      <c r="E631" s="103" t="b">
        <v>0</v>
      </c>
      <c r="F631" s="103" t="b">
        <v>0</v>
      </c>
      <c r="G631" s="103" t="b">
        <v>0</v>
      </c>
    </row>
    <row r="632" spans="1:7" ht="15">
      <c r="A632" s="105" t="s">
        <v>974</v>
      </c>
      <c r="B632" s="103">
        <v>2</v>
      </c>
      <c r="C632" s="107">
        <v>0.000437784226335828</v>
      </c>
      <c r="D632" s="103" t="s">
        <v>1345</v>
      </c>
      <c r="E632" s="103" t="b">
        <v>0</v>
      </c>
      <c r="F632" s="103" t="b">
        <v>0</v>
      </c>
      <c r="G632" s="103" t="b">
        <v>0</v>
      </c>
    </row>
    <row r="633" spans="1:7" ht="15">
      <c r="A633" s="105" t="s">
        <v>975</v>
      </c>
      <c r="B633" s="103">
        <v>2</v>
      </c>
      <c r="C633" s="107">
        <v>0.000437784226335828</v>
      </c>
      <c r="D633" s="103" t="s">
        <v>1345</v>
      </c>
      <c r="E633" s="103" t="b">
        <v>0</v>
      </c>
      <c r="F633" s="103" t="b">
        <v>0</v>
      </c>
      <c r="G633" s="103" t="b">
        <v>0</v>
      </c>
    </row>
    <row r="634" spans="1:7" ht="15">
      <c r="A634" s="105" t="s">
        <v>976</v>
      </c>
      <c r="B634" s="103">
        <v>2</v>
      </c>
      <c r="C634" s="107">
        <v>0.000437784226335828</v>
      </c>
      <c r="D634" s="103" t="s">
        <v>1345</v>
      </c>
      <c r="E634" s="103" t="b">
        <v>0</v>
      </c>
      <c r="F634" s="103" t="b">
        <v>0</v>
      </c>
      <c r="G634" s="103" t="b">
        <v>0</v>
      </c>
    </row>
    <row r="635" spans="1:7" ht="15">
      <c r="A635" s="105" t="s">
        <v>977</v>
      </c>
      <c r="B635" s="103">
        <v>2</v>
      </c>
      <c r="C635" s="107">
        <v>0.000437784226335828</v>
      </c>
      <c r="D635" s="103" t="s">
        <v>1345</v>
      </c>
      <c r="E635" s="103" t="b">
        <v>0</v>
      </c>
      <c r="F635" s="103" t="b">
        <v>0</v>
      </c>
      <c r="G635" s="103" t="b">
        <v>0</v>
      </c>
    </row>
    <row r="636" spans="1:7" ht="15">
      <c r="A636" s="105" t="s">
        <v>978</v>
      </c>
      <c r="B636" s="103">
        <v>2</v>
      </c>
      <c r="C636" s="107">
        <v>0.000437784226335828</v>
      </c>
      <c r="D636" s="103" t="s">
        <v>1345</v>
      </c>
      <c r="E636" s="103" t="b">
        <v>0</v>
      </c>
      <c r="F636" s="103" t="b">
        <v>0</v>
      </c>
      <c r="G636" s="103" t="b">
        <v>0</v>
      </c>
    </row>
    <row r="637" spans="1:7" ht="15">
      <c r="A637" s="105" t="s">
        <v>979</v>
      </c>
      <c r="B637" s="103">
        <v>2</v>
      </c>
      <c r="C637" s="107">
        <v>0.000437784226335828</v>
      </c>
      <c r="D637" s="103" t="s">
        <v>1345</v>
      </c>
      <c r="E637" s="103" t="b">
        <v>0</v>
      </c>
      <c r="F637" s="103" t="b">
        <v>0</v>
      </c>
      <c r="G637" s="103" t="b">
        <v>0</v>
      </c>
    </row>
    <row r="638" spans="1:7" ht="15">
      <c r="A638" s="105" t="s">
        <v>980</v>
      </c>
      <c r="B638" s="103">
        <v>2</v>
      </c>
      <c r="C638" s="107">
        <v>0.000437784226335828</v>
      </c>
      <c r="D638" s="103" t="s">
        <v>1345</v>
      </c>
      <c r="E638" s="103" t="b">
        <v>0</v>
      </c>
      <c r="F638" s="103" t="b">
        <v>0</v>
      </c>
      <c r="G638" s="103" t="b">
        <v>0</v>
      </c>
    </row>
    <row r="639" spans="1:7" ht="15">
      <c r="A639" s="105" t="s">
        <v>981</v>
      </c>
      <c r="B639" s="103">
        <v>2</v>
      </c>
      <c r="C639" s="107">
        <v>0.000437784226335828</v>
      </c>
      <c r="D639" s="103" t="s">
        <v>1345</v>
      </c>
      <c r="E639" s="103" t="b">
        <v>0</v>
      </c>
      <c r="F639" s="103" t="b">
        <v>0</v>
      </c>
      <c r="G639" s="103" t="b">
        <v>0</v>
      </c>
    </row>
    <row r="640" spans="1:7" ht="15">
      <c r="A640" s="105" t="s">
        <v>982</v>
      </c>
      <c r="B640" s="103">
        <v>2</v>
      </c>
      <c r="C640" s="107">
        <v>0.0005345628778915204</v>
      </c>
      <c r="D640" s="103" t="s">
        <v>1345</v>
      </c>
      <c r="E640" s="103" t="b">
        <v>0</v>
      </c>
      <c r="F640" s="103" t="b">
        <v>0</v>
      </c>
      <c r="G640" s="103" t="b">
        <v>0</v>
      </c>
    </row>
    <row r="641" spans="1:7" ht="15">
      <c r="A641" s="105" t="s">
        <v>983</v>
      </c>
      <c r="B641" s="103">
        <v>2</v>
      </c>
      <c r="C641" s="107">
        <v>0.0005345628778915204</v>
      </c>
      <c r="D641" s="103" t="s">
        <v>1345</v>
      </c>
      <c r="E641" s="103" t="b">
        <v>0</v>
      </c>
      <c r="F641" s="103" t="b">
        <v>0</v>
      </c>
      <c r="G641" s="103" t="b">
        <v>0</v>
      </c>
    </row>
    <row r="642" spans="1:7" ht="15">
      <c r="A642" s="105" t="s">
        <v>984</v>
      </c>
      <c r="B642" s="103">
        <v>2</v>
      </c>
      <c r="C642" s="107">
        <v>0.000437784226335828</v>
      </c>
      <c r="D642" s="103" t="s">
        <v>1345</v>
      </c>
      <c r="E642" s="103" t="b">
        <v>0</v>
      </c>
      <c r="F642" s="103" t="b">
        <v>0</v>
      </c>
      <c r="G642" s="103" t="b">
        <v>0</v>
      </c>
    </row>
    <row r="643" spans="1:7" ht="15">
      <c r="A643" s="105" t="s">
        <v>985</v>
      </c>
      <c r="B643" s="103">
        <v>2</v>
      </c>
      <c r="C643" s="107">
        <v>0.000437784226335828</v>
      </c>
      <c r="D643" s="103" t="s">
        <v>1345</v>
      </c>
      <c r="E643" s="103" t="b">
        <v>0</v>
      </c>
      <c r="F643" s="103" t="b">
        <v>0</v>
      </c>
      <c r="G643" s="103" t="b">
        <v>0</v>
      </c>
    </row>
    <row r="644" spans="1:7" ht="15">
      <c r="A644" s="105" t="s">
        <v>986</v>
      </c>
      <c r="B644" s="103">
        <v>2</v>
      </c>
      <c r="C644" s="107">
        <v>0.0005345628778915204</v>
      </c>
      <c r="D644" s="103" t="s">
        <v>1345</v>
      </c>
      <c r="E644" s="103" t="b">
        <v>0</v>
      </c>
      <c r="F644" s="103" t="b">
        <v>0</v>
      </c>
      <c r="G644" s="103" t="b">
        <v>0</v>
      </c>
    </row>
    <row r="645" spans="1:7" ht="15">
      <c r="A645" s="105" t="s">
        <v>987</v>
      </c>
      <c r="B645" s="103">
        <v>2</v>
      </c>
      <c r="C645" s="107">
        <v>0.000437784226335828</v>
      </c>
      <c r="D645" s="103" t="s">
        <v>1345</v>
      </c>
      <c r="E645" s="103" t="b">
        <v>0</v>
      </c>
      <c r="F645" s="103" t="b">
        <v>0</v>
      </c>
      <c r="G645" s="103" t="b">
        <v>0</v>
      </c>
    </row>
    <row r="646" spans="1:7" ht="15">
      <c r="A646" s="105" t="s">
        <v>988</v>
      </c>
      <c r="B646" s="103">
        <v>2</v>
      </c>
      <c r="C646" s="107">
        <v>0.000437784226335828</v>
      </c>
      <c r="D646" s="103" t="s">
        <v>1345</v>
      </c>
      <c r="E646" s="103" t="b">
        <v>0</v>
      </c>
      <c r="F646" s="103" t="b">
        <v>0</v>
      </c>
      <c r="G646" s="103" t="b">
        <v>0</v>
      </c>
    </row>
    <row r="647" spans="1:7" ht="15">
      <c r="A647" s="105" t="s">
        <v>989</v>
      </c>
      <c r="B647" s="103">
        <v>2</v>
      </c>
      <c r="C647" s="107">
        <v>0.0005345628778915204</v>
      </c>
      <c r="D647" s="103" t="s">
        <v>1345</v>
      </c>
      <c r="E647" s="103" t="b">
        <v>0</v>
      </c>
      <c r="F647" s="103" t="b">
        <v>0</v>
      </c>
      <c r="G647" s="103" t="b">
        <v>0</v>
      </c>
    </row>
    <row r="648" spans="1:7" ht="15">
      <c r="A648" s="105" t="s">
        <v>990</v>
      </c>
      <c r="B648" s="103">
        <v>2</v>
      </c>
      <c r="C648" s="107">
        <v>0.000437784226335828</v>
      </c>
      <c r="D648" s="103" t="s">
        <v>1345</v>
      </c>
      <c r="E648" s="103" t="b">
        <v>0</v>
      </c>
      <c r="F648" s="103" t="b">
        <v>0</v>
      </c>
      <c r="G648" s="103" t="b">
        <v>0</v>
      </c>
    </row>
    <row r="649" spans="1:7" ht="15">
      <c r="A649" s="105" t="s">
        <v>991</v>
      </c>
      <c r="B649" s="103">
        <v>2</v>
      </c>
      <c r="C649" s="107">
        <v>0.000437784226335828</v>
      </c>
      <c r="D649" s="103" t="s">
        <v>1345</v>
      </c>
      <c r="E649" s="103" t="b">
        <v>0</v>
      </c>
      <c r="F649" s="103" t="b">
        <v>0</v>
      </c>
      <c r="G649" s="103" t="b">
        <v>0</v>
      </c>
    </row>
    <row r="650" spans="1:7" ht="15">
      <c r="A650" s="105" t="s">
        <v>992</v>
      </c>
      <c r="B650" s="103">
        <v>2</v>
      </c>
      <c r="C650" s="107">
        <v>0.000437784226335828</v>
      </c>
      <c r="D650" s="103" t="s">
        <v>1345</v>
      </c>
      <c r="E650" s="103" t="b">
        <v>0</v>
      </c>
      <c r="F650" s="103" t="b">
        <v>0</v>
      </c>
      <c r="G650" s="103" t="b">
        <v>0</v>
      </c>
    </row>
    <row r="651" spans="1:7" ht="15">
      <c r="A651" s="105" t="s">
        <v>993</v>
      </c>
      <c r="B651" s="103">
        <v>2</v>
      </c>
      <c r="C651" s="107">
        <v>0.000437784226335828</v>
      </c>
      <c r="D651" s="103" t="s">
        <v>1345</v>
      </c>
      <c r="E651" s="103" t="b">
        <v>0</v>
      </c>
      <c r="F651" s="103" t="b">
        <v>0</v>
      </c>
      <c r="G651" s="103" t="b">
        <v>0</v>
      </c>
    </row>
    <row r="652" spans="1:7" ht="15">
      <c r="A652" s="105" t="s">
        <v>994</v>
      </c>
      <c r="B652" s="103">
        <v>2</v>
      </c>
      <c r="C652" s="107">
        <v>0.000437784226335828</v>
      </c>
      <c r="D652" s="103" t="s">
        <v>1345</v>
      </c>
      <c r="E652" s="103" t="b">
        <v>0</v>
      </c>
      <c r="F652" s="103" t="b">
        <v>0</v>
      </c>
      <c r="G652" s="103" t="b">
        <v>0</v>
      </c>
    </row>
    <row r="653" spans="1:7" ht="15">
      <c r="A653" s="105" t="s">
        <v>995</v>
      </c>
      <c r="B653" s="103">
        <v>2</v>
      </c>
      <c r="C653" s="107">
        <v>0.000437784226335828</v>
      </c>
      <c r="D653" s="103" t="s">
        <v>1345</v>
      </c>
      <c r="E653" s="103" t="b">
        <v>0</v>
      </c>
      <c r="F653" s="103" t="b">
        <v>0</v>
      </c>
      <c r="G653" s="103" t="b">
        <v>0</v>
      </c>
    </row>
    <row r="654" spans="1:7" ht="15">
      <c r="A654" s="105" t="s">
        <v>996</v>
      </c>
      <c r="B654" s="103">
        <v>2</v>
      </c>
      <c r="C654" s="107">
        <v>0.000437784226335828</v>
      </c>
      <c r="D654" s="103" t="s">
        <v>1345</v>
      </c>
      <c r="E654" s="103" t="b">
        <v>0</v>
      </c>
      <c r="F654" s="103" t="b">
        <v>0</v>
      </c>
      <c r="G654" s="103" t="b">
        <v>0</v>
      </c>
    </row>
    <row r="655" spans="1:7" ht="15">
      <c r="A655" s="105" t="s">
        <v>997</v>
      </c>
      <c r="B655" s="103">
        <v>2</v>
      </c>
      <c r="C655" s="107">
        <v>0.000437784226335828</v>
      </c>
      <c r="D655" s="103" t="s">
        <v>1345</v>
      </c>
      <c r="E655" s="103" t="b">
        <v>0</v>
      </c>
      <c r="F655" s="103" t="b">
        <v>0</v>
      </c>
      <c r="G655" s="103" t="b">
        <v>0</v>
      </c>
    </row>
    <row r="656" spans="1:7" ht="15">
      <c r="A656" s="105" t="s">
        <v>998</v>
      </c>
      <c r="B656" s="103">
        <v>2</v>
      </c>
      <c r="C656" s="107">
        <v>0.000437784226335828</v>
      </c>
      <c r="D656" s="103" t="s">
        <v>1345</v>
      </c>
      <c r="E656" s="103" t="b">
        <v>0</v>
      </c>
      <c r="F656" s="103" t="b">
        <v>0</v>
      </c>
      <c r="G656" s="103" t="b">
        <v>0</v>
      </c>
    </row>
    <row r="657" spans="1:7" ht="15">
      <c r="A657" s="105" t="s">
        <v>999</v>
      </c>
      <c r="B657" s="103">
        <v>2</v>
      </c>
      <c r="C657" s="107">
        <v>0.000437784226335828</v>
      </c>
      <c r="D657" s="103" t="s">
        <v>1345</v>
      </c>
      <c r="E657" s="103" t="b">
        <v>0</v>
      </c>
      <c r="F657" s="103" t="b">
        <v>0</v>
      </c>
      <c r="G657" s="103" t="b">
        <v>0</v>
      </c>
    </row>
    <row r="658" spans="1:7" ht="15">
      <c r="A658" s="105" t="s">
        <v>1000</v>
      </c>
      <c r="B658" s="103">
        <v>2</v>
      </c>
      <c r="C658" s="107">
        <v>0.000437784226335828</v>
      </c>
      <c r="D658" s="103" t="s">
        <v>1345</v>
      </c>
      <c r="E658" s="103" t="b">
        <v>0</v>
      </c>
      <c r="F658" s="103" t="b">
        <v>0</v>
      </c>
      <c r="G658" s="103" t="b">
        <v>0</v>
      </c>
    </row>
    <row r="659" spans="1:7" ht="15">
      <c r="A659" s="105" t="s">
        <v>1001</v>
      </c>
      <c r="B659" s="103">
        <v>2</v>
      </c>
      <c r="C659" s="107">
        <v>0.000437784226335828</v>
      </c>
      <c r="D659" s="103" t="s">
        <v>1345</v>
      </c>
      <c r="E659" s="103" t="b">
        <v>0</v>
      </c>
      <c r="F659" s="103" t="b">
        <v>0</v>
      </c>
      <c r="G659" s="103" t="b">
        <v>0</v>
      </c>
    </row>
    <row r="660" spans="1:7" ht="15">
      <c r="A660" s="105" t="s">
        <v>1002</v>
      </c>
      <c r="B660" s="103">
        <v>2</v>
      </c>
      <c r="C660" s="107">
        <v>0.000437784226335828</v>
      </c>
      <c r="D660" s="103" t="s">
        <v>1345</v>
      </c>
      <c r="E660" s="103" t="b">
        <v>0</v>
      </c>
      <c r="F660" s="103" t="b">
        <v>0</v>
      </c>
      <c r="G660" s="103" t="b">
        <v>0</v>
      </c>
    </row>
    <row r="661" spans="1:7" ht="15">
      <c r="A661" s="105" t="s">
        <v>1003</v>
      </c>
      <c r="B661" s="103">
        <v>2</v>
      </c>
      <c r="C661" s="107">
        <v>0.000437784226335828</v>
      </c>
      <c r="D661" s="103" t="s">
        <v>1345</v>
      </c>
      <c r="E661" s="103" t="b">
        <v>0</v>
      </c>
      <c r="F661" s="103" t="b">
        <v>0</v>
      </c>
      <c r="G661" s="103" t="b">
        <v>0</v>
      </c>
    </row>
    <row r="662" spans="1:7" ht="15">
      <c r="A662" s="105" t="s">
        <v>1004</v>
      </c>
      <c r="B662" s="103">
        <v>2</v>
      </c>
      <c r="C662" s="107">
        <v>0.000437784226335828</v>
      </c>
      <c r="D662" s="103" t="s">
        <v>1345</v>
      </c>
      <c r="E662" s="103" t="b">
        <v>0</v>
      </c>
      <c r="F662" s="103" t="b">
        <v>0</v>
      </c>
      <c r="G662" s="103" t="b">
        <v>0</v>
      </c>
    </row>
    <row r="663" spans="1:7" ht="15">
      <c r="A663" s="105" t="s">
        <v>1005</v>
      </c>
      <c r="B663" s="103">
        <v>2</v>
      </c>
      <c r="C663" s="107">
        <v>0.000437784226335828</v>
      </c>
      <c r="D663" s="103" t="s">
        <v>1345</v>
      </c>
      <c r="E663" s="103" t="b">
        <v>0</v>
      </c>
      <c r="F663" s="103" t="b">
        <v>0</v>
      </c>
      <c r="G663" s="103" t="b">
        <v>0</v>
      </c>
    </row>
    <row r="664" spans="1:7" ht="15">
      <c r="A664" s="105" t="s">
        <v>1006</v>
      </c>
      <c r="B664" s="103">
        <v>2</v>
      </c>
      <c r="C664" s="107">
        <v>0.000437784226335828</v>
      </c>
      <c r="D664" s="103" t="s">
        <v>1345</v>
      </c>
      <c r="E664" s="103" t="b">
        <v>0</v>
      </c>
      <c r="F664" s="103" t="b">
        <v>0</v>
      </c>
      <c r="G664" s="103" t="b">
        <v>0</v>
      </c>
    </row>
    <row r="665" spans="1:7" ht="15">
      <c r="A665" s="105" t="s">
        <v>1007</v>
      </c>
      <c r="B665" s="103">
        <v>2</v>
      </c>
      <c r="C665" s="107">
        <v>0.0005345628778915204</v>
      </c>
      <c r="D665" s="103" t="s">
        <v>1345</v>
      </c>
      <c r="E665" s="103" t="b">
        <v>0</v>
      </c>
      <c r="F665" s="103" t="b">
        <v>1</v>
      </c>
      <c r="G665" s="103" t="b">
        <v>0</v>
      </c>
    </row>
    <row r="666" spans="1:7" ht="15">
      <c r="A666" s="105" t="s">
        <v>1008</v>
      </c>
      <c r="B666" s="103">
        <v>2</v>
      </c>
      <c r="C666" s="107">
        <v>0.000437784226335828</v>
      </c>
      <c r="D666" s="103" t="s">
        <v>1345</v>
      </c>
      <c r="E666" s="103" t="b">
        <v>0</v>
      </c>
      <c r="F666" s="103" t="b">
        <v>0</v>
      </c>
      <c r="G666" s="103" t="b">
        <v>0</v>
      </c>
    </row>
    <row r="667" spans="1:7" ht="15">
      <c r="A667" s="105" t="s">
        <v>1009</v>
      </c>
      <c r="B667" s="103">
        <v>2</v>
      </c>
      <c r="C667" s="107">
        <v>0.000437784226335828</v>
      </c>
      <c r="D667" s="103" t="s">
        <v>1345</v>
      </c>
      <c r="E667" s="103" t="b">
        <v>0</v>
      </c>
      <c r="F667" s="103" t="b">
        <v>0</v>
      </c>
      <c r="G667" s="103" t="b">
        <v>0</v>
      </c>
    </row>
    <row r="668" spans="1:7" ht="15">
      <c r="A668" s="105" t="s">
        <v>1010</v>
      </c>
      <c r="B668" s="103">
        <v>2</v>
      </c>
      <c r="C668" s="107">
        <v>0.0005345628778915204</v>
      </c>
      <c r="D668" s="103" t="s">
        <v>1345</v>
      </c>
      <c r="E668" s="103" t="b">
        <v>0</v>
      </c>
      <c r="F668" s="103" t="b">
        <v>0</v>
      </c>
      <c r="G668" s="103" t="b">
        <v>0</v>
      </c>
    </row>
    <row r="669" spans="1:7" ht="15">
      <c r="A669" s="105" t="s">
        <v>1011</v>
      </c>
      <c r="B669" s="103">
        <v>2</v>
      </c>
      <c r="C669" s="107">
        <v>0.000437784226335828</v>
      </c>
      <c r="D669" s="103" t="s">
        <v>1345</v>
      </c>
      <c r="E669" s="103" t="b">
        <v>0</v>
      </c>
      <c r="F669" s="103" t="b">
        <v>0</v>
      </c>
      <c r="G669" s="103" t="b">
        <v>0</v>
      </c>
    </row>
    <row r="670" spans="1:7" ht="15">
      <c r="A670" s="105" t="s">
        <v>1012</v>
      </c>
      <c r="B670" s="103">
        <v>2</v>
      </c>
      <c r="C670" s="107">
        <v>0.0005345628778915204</v>
      </c>
      <c r="D670" s="103" t="s">
        <v>1345</v>
      </c>
      <c r="E670" s="103" t="b">
        <v>0</v>
      </c>
      <c r="F670" s="103" t="b">
        <v>0</v>
      </c>
      <c r="G670" s="103" t="b">
        <v>0</v>
      </c>
    </row>
    <row r="671" spans="1:7" ht="15">
      <c r="A671" s="105" t="s">
        <v>1013</v>
      </c>
      <c r="B671" s="103">
        <v>2</v>
      </c>
      <c r="C671" s="107">
        <v>0.000437784226335828</v>
      </c>
      <c r="D671" s="103" t="s">
        <v>1345</v>
      </c>
      <c r="E671" s="103" t="b">
        <v>0</v>
      </c>
      <c r="F671" s="103" t="b">
        <v>0</v>
      </c>
      <c r="G671" s="103" t="b">
        <v>0</v>
      </c>
    </row>
    <row r="672" spans="1:7" ht="15">
      <c r="A672" s="105" t="s">
        <v>1014</v>
      </c>
      <c r="B672" s="103">
        <v>2</v>
      </c>
      <c r="C672" s="107">
        <v>0.000437784226335828</v>
      </c>
      <c r="D672" s="103" t="s">
        <v>1345</v>
      </c>
      <c r="E672" s="103" t="b">
        <v>0</v>
      </c>
      <c r="F672" s="103" t="b">
        <v>0</v>
      </c>
      <c r="G672" s="103" t="b">
        <v>0</v>
      </c>
    </row>
    <row r="673" spans="1:7" ht="15">
      <c r="A673" s="105" t="s">
        <v>1015</v>
      </c>
      <c r="B673" s="103">
        <v>2</v>
      </c>
      <c r="C673" s="107">
        <v>0.000437784226335828</v>
      </c>
      <c r="D673" s="103" t="s">
        <v>1345</v>
      </c>
      <c r="E673" s="103" t="b">
        <v>0</v>
      </c>
      <c r="F673" s="103" t="b">
        <v>0</v>
      </c>
      <c r="G673" s="103" t="b">
        <v>0</v>
      </c>
    </row>
    <row r="674" spans="1:7" ht="15">
      <c r="A674" s="105" t="s">
        <v>1016</v>
      </c>
      <c r="B674" s="103">
        <v>2</v>
      </c>
      <c r="C674" s="107">
        <v>0.000437784226335828</v>
      </c>
      <c r="D674" s="103" t="s">
        <v>1345</v>
      </c>
      <c r="E674" s="103" t="b">
        <v>0</v>
      </c>
      <c r="F674" s="103" t="b">
        <v>0</v>
      </c>
      <c r="G674" s="103" t="b">
        <v>0</v>
      </c>
    </row>
    <row r="675" spans="1:7" ht="15">
      <c r="A675" s="105" t="s">
        <v>1017</v>
      </c>
      <c r="B675" s="103">
        <v>2</v>
      </c>
      <c r="C675" s="107">
        <v>0.000437784226335828</v>
      </c>
      <c r="D675" s="103" t="s">
        <v>1345</v>
      </c>
      <c r="E675" s="103" t="b">
        <v>0</v>
      </c>
      <c r="F675" s="103" t="b">
        <v>0</v>
      </c>
      <c r="G675" s="103" t="b">
        <v>0</v>
      </c>
    </row>
    <row r="676" spans="1:7" ht="15">
      <c r="A676" s="105" t="s">
        <v>1018</v>
      </c>
      <c r="B676" s="103">
        <v>2</v>
      </c>
      <c r="C676" s="107">
        <v>0.000437784226335828</v>
      </c>
      <c r="D676" s="103" t="s">
        <v>1345</v>
      </c>
      <c r="E676" s="103" t="b">
        <v>0</v>
      </c>
      <c r="F676" s="103" t="b">
        <v>0</v>
      </c>
      <c r="G676" s="103" t="b">
        <v>0</v>
      </c>
    </row>
    <row r="677" spans="1:7" ht="15">
      <c r="A677" s="105" t="s">
        <v>1019</v>
      </c>
      <c r="B677" s="103">
        <v>2</v>
      </c>
      <c r="C677" s="107">
        <v>0.000437784226335828</v>
      </c>
      <c r="D677" s="103" t="s">
        <v>1345</v>
      </c>
      <c r="E677" s="103" t="b">
        <v>0</v>
      </c>
      <c r="F677" s="103" t="b">
        <v>0</v>
      </c>
      <c r="G677" s="103" t="b">
        <v>0</v>
      </c>
    </row>
    <row r="678" spans="1:7" ht="15">
      <c r="A678" s="105" t="s">
        <v>1020</v>
      </c>
      <c r="B678" s="103">
        <v>2</v>
      </c>
      <c r="C678" s="107">
        <v>0.000437784226335828</v>
      </c>
      <c r="D678" s="103" t="s">
        <v>1345</v>
      </c>
      <c r="E678" s="103" t="b">
        <v>0</v>
      </c>
      <c r="F678" s="103" t="b">
        <v>0</v>
      </c>
      <c r="G678" s="103" t="b">
        <v>0</v>
      </c>
    </row>
    <row r="679" spans="1:7" ht="15">
      <c r="A679" s="105" t="s">
        <v>1021</v>
      </c>
      <c r="B679" s="103">
        <v>2</v>
      </c>
      <c r="C679" s="107">
        <v>0.000437784226335828</v>
      </c>
      <c r="D679" s="103" t="s">
        <v>1345</v>
      </c>
      <c r="E679" s="103" t="b">
        <v>0</v>
      </c>
      <c r="F679" s="103" t="b">
        <v>0</v>
      </c>
      <c r="G679" s="103" t="b">
        <v>0</v>
      </c>
    </row>
    <row r="680" spans="1:7" ht="15">
      <c r="A680" s="105" t="s">
        <v>1022</v>
      </c>
      <c r="B680" s="103">
        <v>2</v>
      </c>
      <c r="C680" s="107">
        <v>0.0005345628778915204</v>
      </c>
      <c r="D680" s="103" t="s">
        <v>1345</v>
      </c>
      <c r="E680" s="103" t="b">
        <v>0</v>
      </c>
      <c r="F680" s="103" t="b">
        <v>0</v>
      </c>
      <c r="G680" s="103" t="b">
        <v>0</v>
      </c>
    </row>
    <row r="681" spans="1:7" ht="15">
      <c r="A681" s="105" t="s">
        <v>1023</v>
      </c>
      <c r="B681" s="103">
        <v>2</v>
      </c>
      <c r="C681" s="107">
        <v>0.000437784226335828</v>
      </c>
      <c r="D681" s="103" t="s">
        <v>1345</v>
      </c>
      <c r="E681" s="103" t="b">
        <v>0</v>
      </c>
      <c r="F681" s="103" t="b">
        <v>0</v>
      </c>
      <c r="G681" s="103" t="b">
        <v>0</v>
      </c>
    </row>
    <row r="682" spans="1:7" ht="15">
      <c r="A682" s="105" t="s">
        <v>1024</v>
      </c>
      <c r="B682" s="103">
        <v>2</v>
      </c>
      <c r="C682" s="107">
        <v>0.000437784226335828</v>
      </c>
      <c r="D682" s="103" t="s">
        <v>1345</v>
      </c>
      <c r="E682" s="103" t="b">
        <v>0</v>
      </c>
      <c r="F682" s="103" t="b">
        <v>0</v>
      </c>
      <c r="G682" s="103" t="b">
        <v>0</v>
      </c>
    </row>
    <row r="683" spans="1:7" ht="15">
      <c r="A683" s="105" t="s">
        <v>1025</v>
      </c>
      <c r="B683" s="103">
        <v>2</v>
      </c>
      <c r="C683" s="107">
        <v>0.000437784226335828</v>
      </c>
      <c r="D683" s="103" t="s">
        <v>1345</v>
      </c>
      <c r="E683" s="103" t="b">
        <v>0</v>
      </c>
      <c r="F683" s="103" t="b">
        <v>0</v>
      </c>
      <c r="G683" s="103" t="b">
        <v>0</v>
      </c>
    </row>
    <row r="684" spans="1:7" ht="15">
      <c r="A684" s="105" t="s">
        <v>1026</v>
      </c>
      <c r="B684" s="103">
        <v>2</v>
      </c>
      <c r="C684" s="107">
        <v>0.000437784226335828</v>
      </c>
      <c r="D684" s="103" t="s">
        <v>1345</v>
      </c>
      <c r="E684" s="103" t="b">
        <v>0</v>
      </c>
      <c r="F684" s="103" t="b">
        <v>0</v>
      </c>
      <c r="G684" s="103" t="b">
        <v>0</v>
      </c>
    </row>
    <row r="685" spans="1:7" ht="15">
      <c r="A685" s="105" t="s">
        <v>1027</v>
      </c>
      <c r="B685" s="103">
        <v>2</v>
      </c>
      <c r="C685" s="107">
        <v>0.000437784226335828</v>
      </c>
      <c r="D685" s="103" t="s">
        <v>1345</v>
      </c>
      <c r="E685" s="103" t="b">
        <v>0</v>
      </c>
      <c r="F685" s="103" t="b">
        <v>0</v>
      </c>
      <c r="G685" s="103" t="b">
        <v>0</v>
      </c>
    </row>
    <row r="686" spans="1:7" ht="15">
      <c r="A686" s="105" t="s">
        <v>1028</v>
      </c>
      <c r="B686" s="103">
        <v>2</v>
      </c>
      <c r="C686" s="107">
        <v>0.000437784226335828</v>
      </c>
      <c r="D686" s="103" t="s">
        <v>1345</v>
      </c>
      <c r="E686" s="103" t="b">
        <v>1</v>
      </c>
      <c r="F686" s="103" t="b">
        <v>0</v>
      </c>
      <c r="G686" s="103" t="b">
        <v>0</v>
      </c>
    </row>
    <row r="687" spans="1:7" ht="15">
      <c r="A687" s="105" t="s">
        <v>1029</v>
      </c>
      <c r="B687" s="103">
        <v>2</v>
      </c>
      <c r="C687" s="107">
        <v>0.0005345628778915204</v>
      </c>
      <c r="D687" s="103" t="s">
        <v>1345</v>
      </c>
      <c r="E687" s="103" t="b">
        <v>0</v>
      </c>
      <c r="F687" s="103" t="b">
        <v>0</v>
      </c>
      <c r="G687" s="103" t="b">
        <v>0</v>
      </c>
    </row>
    <row r="688" spans="1:7" ht="15">
      <c r="A688" s="105" t="s">
        <v>1030</v>
      </c>
      <c r="B688" s="103">
        <v>2</v>
      </c>
      <c r="C688" s="107">
        <v>0.0005345628778915204</v>
      </c>
      <c r="D688" s="103" t="s">
        <v>1345</v>
      </c>
      <c r="E688" s="103" t="b">
        <v>0</v>
      </c>
      <c r="F688" s="103" t="b">
        <v>0</v>
      </c>
      <c r="G688" s="103" t="b">
        <v>0</v>
      </c>
    </row>
    <row r="689" spans="1:7" ht="15">
      <c r="A689" s="105" t="s">
        <v>1031</v>
      </c>
      <c r="B689" s="103">
        <v>2</v>
      </c>
      <c r="C689" s="107">
        <v>0.000437784226335828</v>
      </c>
      <c r="D689" s="103" t="s">
        <v>1345</v>
      </c>
      <c r="E689" s="103" t="b">
        <v>0</v>
      </c>
      <c r="F689" s="103" t="b">
        <v>0</v>
      </c>
      <c r="G689" s="103" t="b">
        <v>0</v>
      </c>
    </row>
    <row r="690" spans="1:7" ht="15">
      <c r="A690" s="105" t="s">
        <v>1032</v>
      </c>
      <c r="B690" s="103">
        <v>2</v>
      </c>
      <c r="C690" s="107">
        <v>0.0005345628778915204</v>
      </c>
      <c r="D690" s="103" t="s">
        <v>1345</v>
      </c>
      <c r="E690" s="103" t="b">
        <v>0</v>
      </c>
      <c r="F690" s="103" t="b">
        <v>0</v>
      </c>
      <c r="G690" s="103" t="b">
        <v>0</v>
      </c>
    </row>
    <row r="691" spans="1:7" ht="15">
      <c r="A691" s="105" t="s">
        <v>1033</v>
      </c>
      <c r="B691" s="103">
        <v>2</v>
      </c>
      <c r="C691" s="107">
        <v>0.0005345628778915204</v>
      </c>
      <c r="D691" s="103" t="s">
        <v>1345</v>
      </c>
      <c r="E691" s="103" t="b">
        <v>0</v>
      </c>
      <c r="F691" s="103" t="b">
        <v>0</v>
      </c>
      <c r="G691" s="103" t="b">
        <v>0</v>
      </c>
    </row>
    <row r="692" spans="1:7" ht="15">
      <c r="A692" s="105" t="s">
        <v>1034</v>
      </c>
      <c r="B692" s="103">
        <v>2</v>
      </c>
      <c r="C692" s="107">
        <v>0.000437784226335828</v>
      </c>
      <c r="D692" s="103" t="s">
        <v>1345</v>
      </c>
      <c r="E692" s="103" t="b">
        <v>0</v>
      </c>
      <c r="F692" s="103" t="b">
        <v>0</v>
      </c>
      <c r="G692" s="103" t="b">
        <v>0</v>
      </c>
    </row>
    <row r="693" spans="1:7" ht="15">
      <c r="A693" s="105" t="s">
        <v>1035</v>
      </c>
      <c r="B693" s="103">
        <v>2</v>
      </c>
      <c r="C693" s="107">
        <v>0.000437784226335828</v>
      </c>
      <c r="D693" s="103" t="s">
        <v>1345</v>
      </c>
      <c r="E693" s="103" t="b">
        <v>0</v>
      </c>
      <c r="F693" s="103" t="b">
        <v>0</v>
      </c>
      <c r="G693" s="103" t="b">
        <v>0</v>
      </c>
    </row>
    <row r="694" spans="1:7" ht="15">
      <c r="A694" s="105" t="s">
        <v>1036</v>
      </c>
      <c r="B694" s="103">
        <v>2</v>
      </c>
      <c r="C694" s="107">
        <v>0.000437784226335828</v>
      </c>
      <c r="D694" s="103" t="s">
        <v>1345</v>
      </c>
      <c r="E694" s="103" t="b">
        <v>0</v>
      </c>
      <c r="F694" s="103" t="b">
        <v>0</v>
      </c>
      <c r="G694" s="103" t="b">
        <v>0</v>
      </c>
    </row>
    <row r="695" spans="1:7" ht="15">
      <c r="A695" s="105" t="s">
        <v>1037</v>
      </c>
      <c r="B695" s="103">
        <v>2</v>
      </c>
      <c r="C695" s="107">
        <v>0.000437784226335828</v>
      </c>
      <c r="D695" s="103" t="s">
        <v>1345</v>
      </c>
      <c r="E695" s="103" t="b">
        <v>0</v>
      </c>
      <c r="F695" s="103" t="b">
        <v>0</v>
      </c>
      <c r="G695" s="103" t="b">
        <v>0</v>
      </c>
    </row>
    <row r="696" spans="1:7" ht="15">
      <c r="A696" s="105" t="s">
        <v>1038</v>
      </c>
      <c r="B696" s="103">
        <v>2</v>
      </c>
      <c r="C696" s="107">
        <v>0.000437784226335828</v>
      </c>
      <c r="D696" s="103" t="s">
        <v>1345</v>
      </c>
      <c r="E696" s="103" t="b">
        <v>0</v>
      </c>
      <c r="F696" s="103" t="b">
        <v>0</v>
      </c>
      <c r="G696" s="103" t="b">
        <v>0</v>
      </c>
    </row>
    <row r="697" spans="1:7" ht="15">
      <c r="A697" s="105" t="s">
        <v>1039</v>
      </c>
      <c r="B697" s="103">
        <v>2</v>
      </c>
      <c r="C697" s="107">
        <v>0.000437784226335828</v>
      </c>
      <c r="D697" s="103" t="s">
        <v>1345</v>
      </c>
      <c r="E697" s="103" t="b">
        <v>0</v>
      </c>
      <c r="F697" s="103" t="b">
        <v>0</v>
      </c>
      <c r="G697" s="103" t="b">
        <v>0</v>
      </c>
    </row>
    <row r="698" spans="1:7" ht="15">
      <c r="A698" s="105" t="s">
        <v>1040</v>
      </c>
      <c r="B698" s="103">
        <v>2</v>
      </c>
      <c r="C698" s="107">
        <v>0.0005345628778915204</v>
      </c>
      <c r="D698" s="103" t="s">
        <v>1345</v>
      </c>
      <c r="E698" s="103" t="b">
        <v>0</v>
      </c>
      <c r="F698" s="103" t="b">
        <v>0</v>
      </c>
      <c r="G698" s="103" t="b">
        <v>0</v>
      </c>
    </row>
    <row r="699" spans="1:7" ht="15">
      <c r="A699" s="105" t="s">
        <v>1041</v>
      </c>
      <c r="B699" s="103">
        <v>2</v>
      </c>
      <c r="C699" s="107">
        <v>0.000437784226335828</v>
      </c>
      <c r="D699" s="103" t="s">
        <v>1345</v>
      </c>
      <c r="E699" s="103" t="b">
        <v>0</v>
      </c>
      <c r="F699" s="103" t="b">
        <v>0</v>
      </c>
      <c r="G699" s="103" t="b">
        <v>0</v>
      </c>
    </row>
    <row r="700" spans="1:7" ht="15">
      <c r="A700" s="105" t="s">
        <v>1042</v>
      </c>
      <c r="B700" s="103">
        <v>2</v>
      </c>
      <c r="C700" s="107">
        <v>0.000437784226335828</v>
      </c>
      <c r="D700" s="103" t="s">
        <v>1345</v>
      </c>
      <c r="E700" s="103" t="b">
        <v>0</v>
      </c>
      <c r="F700" s="103" t="b">
        <v>0</v>
      </c>
      <c r="G700" s="103" t="b">
        <v>0</v>
      </c>
    </row>
    <row r="701" spans="1:7" ht="15">
      <c r="A701" s="105" t="s">
        <v>1043</v>
      </c>
      <c r="B701" s="103">
        <v>2</v>
      </c>
      <c r="C701" s="107">
        <v>0.000437784226335828</v>
      </c>
      <c r="D701" s="103" t="s">
        <v>1345</v>
      </c>
      <c r="E701" s="103" t="b">
        <v>0</v>
      </c>
      <c r="F701" s="103" t="b">
        <v>0</v>
      </c>
      <c r="G701" s="103" t="b">
        <v>0</v>
      </c>
    </row>
    <row r="702" spans="1:7" ht="15">
      <c r="A702" s="105" t="s">
        <v>1044</v>
      </c>
      <c r="B702" s="103">
        <v>2</v>
      </c>
      <c r="C702" s="107">
        <v>0.000437784226335828</v>
      </c>
      <c r="D702" s="103" t="s">
        <v>1345</v>
      </c>
      <c r="E702" s="103" t="b">
        <v>0</v>
      </c>
      <c r="F702" s="103" t="b">
        <v>0</v>
      </c>
      <c r="G702" s="103" t="b">
        <v>0</v>
      </c>
    </row>
    <row r="703" spans="1:7" ht="15">
      <c r="A703" s="105" t="s">
        <v>1045</v>
      </c>
      <c r="B703" s="103">
        <v>2</v>
      </c>
      <c r="C703" s="107">
        <v>0.000437784226335828</v>
      </c>
      <c r="D703" s="103" t="s">
        <v>1345</v>
      </c>
      <c r="E703" s="103" t="b">
        <v>0</v>
      </c>
      <c r="F703" s="103" t="b">
        <v>0</v>
      </c>
      <c r="G703" s="103" t="b">
        <v>0</v>
      </c>
    </row>
    <row r="704" spans="1:7" ht="15">
      <c r="A704" s="105" t="s">
        <v>1046</v>
      </c>
      <c r="B704" s="103">
        <v>2</v>
      </c>
      <c r="C704" s="107">
        <v>0.0005345628778915204</v>
      </c>
      <c r="D704" s="103" t="s">
        <v>1345</v>
      </c>
      <c r="E704" s="103" t="b">
        <v>0</v>
      </c>
      <c r="F704" s="103" t="b">
        <v>0</v>
      </c>
      <c r="G704" s="103" t="b">
        <v>0</v>
      </c>
    </row>
    <row r="705" spans="1:7" ht="15">
      <c r="A705" s="105" t="s">
        <v>1047</v>
      </c>
      <c r="B705" s="103">
        <v>2</v>
      </c>
      <c r="C705" s="107">
        <v>0.000437784226335828</v>
      </c>
      <c r="D705" s="103" t="s">
        <v>1345</v>
      </c>
      <c r="E705" s="103" t="b">
        <v>0</v>
      </c>
      <c r="F705" s="103" t="b">
        <v>0</v>
      </c>
      <c r="G705" s="103" t="b">
        <v>0</v>
      </c>
    </row>
    <row r="706" spans="1:7" ht="15">
      <c r="A706" s="105" t="s">
        <v>1048</v>
      </c>
      <c r="B706" s="103">
        <v>2</v>
      </c>
      <c r="C706" s="107">
        <v>0.000437784226335828</v>
      </c>
      <c r="D706" s="103" t="s">
        <v>1345</v>
      </c>
      <c r="E706" s="103" t="b">
        <v>0</v>
      </c>
      <c r="F706" s="103" t="b">
        <v>0</v>
      </c>
      <c r="G706" s="103" t="b">
        <v>0</v>
      </c>
    </row>
    <row r="707" spans="1:7" ht="15">
      <c r="A707" s="105" t="s">
        <v>1049</v>
      </c>
      <c r="B707" s="103">
        <v>2</v>
      </c>
      <c r="C707" s="107">
        <v>0.000437784226335828</v>
      </c>
      <c r="D707" s="103" t="s">
        <v>1345</v>
      </c>
      <c r="E707" s="103" t="b">
        <v>0</v>
      </c>
      <c r="F707" s="103" t="b">
        <v>0</v>
      </c>
      <c r="G707" s="103" t="b">
        <v>0</v>
      </c>
    </row>
    <row r="708" spans="1:7" ht="15">
      <c r="A708" s="105" t="s">
        <v>1050</v>
      </c>
      <c r="B708" s="103">
        <v>2</v>
      </c>
      <c r="C708" s="107">
        <v>0.000437784226335828</v>
      </c>
      <c r="D708" s="103" t="s">
        <v>1345</v>
      </c>
      <c r="E708" s="103" t="b">
        <v>0</v>
      </c>
      <c r="F708" s="103" t="b">
        <v>0</v>
      </c>
      <c r="G708" s="103" t="b">
        <v>0</v>
      </c>
    </row>
    <row r="709" spans="1:7" ht="15">
      <c r="A709" s="105" t="s">
        <v>1051</v>
      </c>
      <c r="B709" s="103">
        <v>2</v>
      </c>
      <c r="C709" s="107">
        <v>0.0005345628778915204</v>
      </c>
      <c r="D709" s="103" t="s">
        <v>1345</v>
      </c>
      <c r="E709" s="103" t="b">
        <v>0</v>
      </c>
      <c r="F709" s="103" t="b">
        <v>0</v>
      </c>
      <c r="G709" s="103" t="b">
        <v>0</v>
      </c>
    </row>
    <row r="710" spans="1:7" ht="15">
      <c r="A710" s="105" t="s">
        <v>1052</v>
      </c>
      <c r="B710" s="103">
        <v>2</v>
      </c>
      <c r="C710" s="107">
        <v>0.000437784226335828</v>
      </c>
      <c r="D710" s="103" t="s">
        <v>1345</v>
      </c>
      <c r="E710" s="103" t="b">
        <v>1</v>
      </c>
      <c r="F710" s="103" t="b">
        <v>0</v>
      </c>
      <c r="G710" s="103" t="b">
        <v>0</v>
      </c>
    </row>
    <row r="711" spans="1:7" ht="15">
      <c r="A711" s="105" t="s">
        <v>1053</v>
      </c>
      <c r="B711" s="103">
        <v>2</v>
      </c>
      <c r="C711" s="107">
        <v>0.000437784226335828</v>
      </c>
      <c r="D711" s="103" t="s">
        <v>1345</v>
      </c>
      <c r="E711" s="103" t="b">
        <v>0</v>
      </c>
      <c r="F711" s="103" t="b">
        <v>0</v>
      </c>
      <c r="G711" s="103" t="b">
        <v>0</v>
      </c>
    </row>
    <row r="712" spans="1:7" ht="15">
      <c r="A712" s="105" t="s">
        <v>1054</v>
      </c>
      <c r="B712" s="103">
        <v>2</v>
      </c>
      <c r="C712" s="107">
        <v>0.000437784226335828</v>
      </c>
      <c r="D712" s="103" t="s">
        <v>1345</v>
      </c>
      <c r="E712" s="103" t="b">
        <v>0</v>
      </c>
      <c r="F712" s="103" t="b">
        <v>0</v>
      </c>
      <c r="G712" s="103" t="b">
        <v>0</v>
      </c>
    </row>
    <row r="713" spans="1:7" ht="15">
      <c r="A713" s="105" t="s">
        <v>1055</v>
      </c>
      <c r="B713" s="103">
        <v>2</v>
      </c>
      <c r="C713" s="107">
        <v>0.000437784226335828</v>
      </c>
      <c r="D713" s="103" t="s">
        <v>1345</v>
      </c>
      <c r="E713" s="103" t="b">
        <v>0</v>
      </c>
      <c r="F713" s="103" t="b">
        <v>0</v>
      </c>
      <c r="G713" s="103" t="b">
        <v>0</v>
      </c>
    </row>
    <row r="714" spans="1:7" ht="15">
      <c r="A714" s="105" t="s">
        <v>1056</v>
      </c>
      <c r="B714" s="103">
        <v>2</v>
      </c>
      <c r="C714" s="107">
        <v>0.000437784226335828</v>
      </c>
      <c r="D714" s="103" t="s">
        <v>1345</v>
      </c>
      <c r="E714" s="103" t="b">
        <v>0</v>
      </c>
      <c r="F714" s="103" t="b">
        <v>0</v>
      </c>
      <c r="G714" s="103" t="b">
        <v>0</v>
      </c>
    </row>
    <row r="715" spans="1:7" ht="15">
      <c r="A715" s="105" t="s">
        <v>1057</v>
      </c>
      <c r="B715" s="103">
        <v>2</v>
      </c>
      <c r="C715" s="107">
        <v>0.000437784226335828</v>
      </c>
      <c r="D715" s="103" t="s">
        <v>1345</v>
      </c>
      <c r="E715" s="103" t="b">
        <v>0</v>
      </c>
      <c r="F715" s="103" t="b">
        <v>0</v>
      </c>
      <c r="G715" s="103" t="b">
        <v>0</v>
      </c>
    </row>
    <row r="716" spans="1:7" ht="15">
      <c r="A716" s="105" t="s">
        <v>1058</v>
      </c>
      <c r="B716" s="103">
        <v>2</v>
      </c>
      <c r="C716" s="107">
        <v>0.000437784226335828</v>
      </c>
      <c r="D716" s="103" t="s">
        <v>1345</v>
      </c>
      <c r="E716" s="103" t="b">
        <v>0</v>
      </c>
      <c r="F716" s="103" t="b">
        <v>0</v>
      </c>
      <c r="G716" s="103" t="b">
        <v>0</v>
      </c>
    </row>
    <row r="717" spans="1:7" ht="15">
      <c r="A717" s="105" t="s">
        <v>1059</v>
      </c>
      <c r="B717" s="103">
        <v>2</v>
      </c>
      <c r="C717" s="107">
        <v>0.0005345628778915204</v>
      </c>
      <c r="D717" s="103" t="s">
        <v>1345</v>
      </c>
      <c r="E717" s="103" t="b">
        <v>0</v>
      </c>
      <c r="F717" s="103" t="b">
        <v>0</v>
      </c>
      <c r="G717" s="103" t="b">
        <v>0</v>
      </c>
    </row>
    <row r="718" spans="1:7" ht="15">
      <c r="A718" s="105" t="s">
        <v>1060</v>
      </c>
      <c r="B718" s="103">
        <v>2</v>
      </c>
      <c r="C718" s="107">
        <v>0.000437784226335828</v>
      </c>
      <c r="D718" s="103" t="s">
        <v>1345</v>
      </c>
      <c r="E718" s="103" t="b">
        <v>0</v>
      </c>
      <c r="F718" s="103" t="b">
        <v>0</v>
      </c>
      <c r="G718" s="103" t="b">
        <v>0</v>
      </c>
    </row>
    <row r="719" spans="1:7" ht="15">
      <c r="A719" s="105" t="s">
        <v>1061</v>
      </c>
      <c r="B719" s="103">
        <v>2</v>
      </c>
      <c r="C719" s="107">
        <v>0.000437784226335828</v>
      </c>
      <c r="D719" s="103" t="s">
        <v>1345</v>
      </c>
      <c r="E719" s="103" t="b">
        <v>0</v>
      </c>
      <c r="F719" s="103" t="b">
        <v>0</v>
      </c>
      <c r="G719" s="103" t="b">
        <v>0</v>
      </c>
    </row>
    <row r="720" spans="1:7" ht="15">
      <c r="A720" s="105" t="s">
        <v>1062</v>
      </c>
      <c r="B720" s="103">
        <v>2</v>
      </c>
      <c r="C720" s="107">
        <v>0.000437784226335828</v>
      </c>
      <c r="D720" s="103" t="s">
        <v>1345</v>
      </c>
      <c r="E720" s="103" t="b">
        <v>0</v>
      </c>
      <c r="F720" s="103" t="b">
        <v>0</v>
      </c>
      <c r="G720" s="103" t="b">
        <v>0</v>
      </c>
    </row>
    <row r="721" spans="1:7" ht="15">
      <c r="A721" s="105" t="s">
        <v>1063</v>
      </c>
      <c r="B721" s="103">
        <v>2</v>
      </c>
      <c r="C721" s="107">
        <v>0.0005345628778915204</v>
      </c>
      <c r="D721" s="103" t="s">
        <v>1345</v>
      </c>
      <c r="E721" s="103" t="b">
        <v>0</v>
      </c>
      <c r="F721" s="103" t="b">
        <v>0</v>
      </c>
      <c r="G721" s="103" t="b">
        <v>0</v>
      </c>
    </row>
    <row r="722" spans="1:7" ht="15">
      <c r="A722" s="105" t="s">
        <v>1064</v>
      </c>
      <c r="B722" s="103">
        <v>2</v>
      </c>
      <c r="C722" s="107">
        <v>0.000437784226335828</v>
      </c>
      <c r="D722" s="103" t="s">
        <v>1345</v>
      </c>
      <c r="E722" s="103" t="b">
        <v>0</v>
      </c>
      <c r="F722" s="103" t="b">
        <v>0</v>
      </c>
      <c r="G722" s="103" t="b">
        <v>0</v>
      </c>
    </row>
    <row r="723" spans="1:7" ht="15">
      <c r="A723" s="105" t="s">
        <v>1065</v>
      </c>
      <c r="B723" s="103">
        <v>2</v>
      </c>
      <c r="C723" s="107">
        <v>0.0005345628778915204</v>
      </c>
      <c r="D723" s="103" t="s">
        <v>1345</v>
      </c>
      <c r="E723" s="103" t="b">
        <v>0</v>
      </c>
      <c r="F723" s="103" t="b">
        <v>1</v>
      </c>
      <c r="G723" s="103" t="b">
        <v>0</v>
      </c>
    </row>
    <row r="724" spans="1:7" ht="15">
      <c r="A724" s="105" t="s">
        <v>1066</v>
      </c>
      <c r="B724" s="103">
        <v>2</v>
      </c>
      <c r="C724" s="107">
        <v>0.000437784226335828</v>
      </c>
      <c r="D724" s="103" t="s">
        <v>1345</v>
      </c>
      <c r="E724" s="103" t="b">
        <v>0</v>
      </c>
      <c r="F724" s="103" t="b">
        <v>0</v>
      </c>
      <c r="G724" s="103" t="b">
        <v>0</v>
      </c>
    </row>
    <row r="725" spans="1:7" ht="15">
      <c r="A725" s="105" t="s">
        <v>1067</v>
      </c>
      <c r="B725" s="103">
        <v>2</v>
      </c>
      <c r="C725" s="107">
        <v>0.000437784226335828</v>
      </c>
      <c r="D725" s="103" t="s">
        <v>1345</v>
      </c>
      <c r="E725" s="103" t="b">
        <v>0</v>
      </c>
      <c r="F725" s="103" t="b">
        <v>0</v>
      </c>
      <c r="G725" s="103" t="b">
        <v>0</v>
      </c>
    </row>
    <row r="726" spans="1:7" ht="15">
      <c r="A726" s="105" t="s">
        <v>1068</v>
      </c>
      <c r="B726" s="103">
        <v>2</v>
      </c>
      <c r="C726" s="107">
        <v>0.0005345628778915204</v>
      </c>
      <c r="D726" s="103" t="s">
        <v>1345</v>
      </c>
      <c r="E726" s="103" t="b">
        <v>0</v>
      </c>
      <c r="F726" s="103" t="b">
        <v>0</v>
      </c>
      <c r="G726" s="103" t="b">
        <v>0</v>
      </c>
    </row>
    <row r="727" spans="1:7" ht="15">
      <c r="A727" s="105" t="s">
        <v>1069</v>
      </c>
      <c r="B727" s="103">
        <v>2</v>
      </c>
      <c r="C727" s="107">
        <v>0.000437784226335828</v>
      </c>
      <c r="D727" s="103" t="s">
        <v>1345</v>
      </c>
      <c r="E727" s="103" t="b">
        <v>0</v>
      </c>
      <c r="F727" s="103" t="b">
        <v>0</v>
      </c>
      <c r="G727" s="103" t="b">
        <v>0</v>
      </c>
    </row>
    <row r="728" spans="1:7" ht="15">
      <c r="A728" s="105" t="s">
        <v>1070</v>
      </c>
      <c r="B728" s="103">
        <v>2</v>
      </c>
      <c r="C728" s="107">
        <v>0.000437784226335828</v>
      </c>
      <c r="D728" s="103" t="s">
        <v>1345</v>
      </c>
      <c r="E728" s="103" t="b">
        <v>1</v>
      </c>
      <c r="F728" s="103" t="b">
        <v>0</v>
      </c>
      <c r="G728" s="103" t="b">
        <v>0</v>
      </c>
    </row>
    <row r="729" spans="1:7" ht="15">
      <c r="A729" s="105" t="s">
        <v>1071</v>
      </c>
      <c r="B729" s="103">
        <v>2</v>
      </c>
      <c r="C729" s="107">
        <v>0.0005345628778915204</v>
      </c>
      <c r="D729" s="103" t="s">
        <v>1345</v>
      </c>
      <c r="E729" s="103" t="b">
        <v>0</v>
      </c>
      <c r="F729" s="103" t="b">
        <v>0</v>
      </c>
      <c r="G729" s="103" t="b">
        <v>0</v>
      </c>
    </row>
    <row r="730" spans="1:7" ht="15">
      <c r="A730" s="105" t="s">
        <v>1072</v>
      </c>
      <c r="B730" s="103">
        <v>2</v>
      </c>
      <c r="C730" s="107">
        <v>0.000437784226335828</v>
      </c>
      <c r="D730" s="103" t="s">
        <v>1345</v>
      </c>
      <c r="E730" s="103" t="b">
        <v>0</v>
      </c>
      <c r="F730" s="103" t="b">
        <v>0</v>
      </c>
      <c r="G730" s="103" t="b">
        <v>0</v>
      </c>
    </row>
    <row r="731" spans="1:7" ht="15">
      <c r="A731" s="105" t="s">
        <v>1073</v>
      </c>
      <c r="B731" s="103">
        <v>2</v>
      </c>
      <c r="C731" s="107">
        <v>0.000437784226335828</v>
      </c>
      <c r="D731" s="103" t="s">
        <v>1345</v>
      </c>
      <c r="E731" s="103" t="b">
        <v>0</v>
      </c>
      <c r="F731" s="103" t="b">
        <v>0</v>
      </c>
      <c r="G731" s="103" t="b">
        <v>0</v>
      </c>
    </row>
    <row r="732" spans="1:7" ht="15">
      <c r="A732" s="105" t="s">
        <v>1074</v>
      </c>
      <c r="B732" s="103">
        <v>2</v>
      </c>
      <c r="C732" s="107">
        <v>0.000437784226335828</v>
      </c>
      <c r="D732" s="103" t="s">
        <v>1345</v>
      </c>
      <c r="E732" s="103" t="b">
        <v>0</v>
      </c>
      <c r="F732" s="103" t="b">
        <v>0</v>
      </c>
      <c r="G732" s="103" t="b">
        <v>0</v>
      </c>
    </row>
    <row r="733" spans="1:7" ht="15">
      <c r="A733" s="105" t="s">
        <v>1075</v>
      </c>
      <c r="B733" s="103">
        <v>2</v>
      </c>
      <c r="C733" s="107">
        <v>0.000437784226335828</v>
      </c>
      <c r="D733" s="103" t="s">
        <v>1345</v>
      </c>
      <c r="E733" s="103" t="b">
        <v>0</v>
      </c>
      <c r="F733" s="103" t="b">
        <v>0</v>
      </c>
      <c r="G733" s="103" t="b">
        <v>0</v>
      </c>
    </row>
    <row r="734" spans="1:7" ht="15">
      <c r="A734" s="105" t="s">
        <v>1076</v>
      </c>
      <c r="B734" s="103">
        <v>2</v>
      </c>
      <c r="C734" s="107">
        <v>0.000437784226335828</v>
      </c>
      <c r="D734" s="103" t="s">
        <v>1345</v>
      </c>
      <c r="E734" s="103" t="b">
        <v>0</v>
      </c>
      <c r="F734" s="103" t="b">
        <v>0</v>
      </c>
      <c r="G734" s="103" t="b">
        <v>0</v>
      </c>
    </row>
    <row r="735" spans="1:7" ht="15">
      <c r="A735" s="105" t="s">
        <v>1077</v>
      </c>
      <c r="B735" s="103">
        <v>2</v>
      </c>
      <c r="C735" s="107">
        <v>0.000437784226335828</v>
      </c>
      <c r="D735" s="103" t="s">
        <v>1345</v>
      </c>
      <c r="E735" s="103" t="b">
        <v>0</v>
      </c>
      <c r="F735" s="103" t="b">
        <v>0</v>
      </c>
      <c r="G735" s="103" t="b">
        <v>0</v>
      </c>
    </row>
    <row r="736" spans="1:7" ht="15">
      <c r="A736" s="105" t="s">
        <v>1078</v>
      </c>
      <c r="B736" s="103">
        <v>2</v>
      </c>
      <c r="C736" s="107">
        <v>0.0005345628778915204</v>
      </c>
      <c r="D736" s="103" t="s">
        <v>1345</v>
      </c>
      <c r="E736" s="103" t="b">
        <v>0</v>
      </c>
      <c r="F736" s="103" t="b">
        <v>0</v>
      </c>
      <c r="G736" s="103" t="b">
        <v>0</v>
      </c>
    </row>
    <row r="737" spans="1:7" ht="15">
      <c r="A737" s="105" t="s">
        <v>1079</v>
      </c>
      <c r="B737" s="103">
        <v>2</v>
      </c>
      <c r="C737" s="107">
        <v>0.000437784226335828</v>
      </c>
      <c r="D737" s="103" t="s">
        <v>1345</v>
      </c>
      <c r="E737" s="103" t="b">
        <v>0</v>
      </c>
      <c r="F737" s="103" t="b">
        <v>0</v>
      </c>
      <c r="G737" s="103" t="b">
        <v>0</v>
      </c>
    </row>
    <row r="738" spans="1:7" ht="15">
      <c r="A738" s="105" t="s">
        <v>1080</v>
      </c>
      <c r="B738" s="103">
        <v>2</v>
      </c>
      <c r="C738" s="107">
        <v>0.000437784226335828</v>
      </c>
      <c r="D738" s="103" t="s">
        <v>1345</v>
      </c>
      <c r="E738" s="103" t="b">
        <v>0</v>
      </c>
      <c r="F738" s="103" t="b">
        <v>0</v>
      </c>
      <c r="G738" s="103" t="b">
        <v>0</v>
      </c>
    </row>
    <row r="739" spans="1:7" ht="15">
      <c r="A739" s="105" t="s">
        <v>1081</v>
      </c>
      <c r="B739" s="103">
        <v>2</v>
      </c>
      <c r="C739" s="107">
        <v>0.000437784226335828</v>
      </c>
      <c r="D739" s="103" t="s">
        <v>1345</v>
      </c>
      <c r="E739" s="103" t="b">
        <v>0</v>
      </c>
      <c r="F739" s="103" t="b">
        <v>0</v>
      </c>
      <c r="G739" s="103" t="b">
        <v>0</v>
      </c>
    </row>
    <row r="740" spans="1:7" ht="15">
      <c r="A740" s="105" t="s">
        <v>1082</v>
      </c>
      <c r="B740" s="103">
        <v>2</v>
      </c>
      <c r="C740" s="107">
        <v>0.000437784226335828</v>
      </c>
      <c r="D740" s="103" t="s">
        <v>1345</v>
      </c>
      <c r="E740" s="103" t="b">
        <v>0</v>
      </c>
      <c r="F740" s="103" t="b">
        <v>0</v>
      </c>
      <c r="G740" s="103" t="b">
        <v>0</v>
      </c>
    </row>
    <row r="741" spans="1:7" ht="15">
      <c r="A741" s="105" t="s">
        <v>1083</v>
      </c>
      <c r="B741" s="103">
        <v>2</v>
      </c>
      <c r="C741" s="107">
        <v>0.0005345628778915204</v>
      </c>
      <c r="D741" s="103" t="s">
        <v>1345</v>
      </c>
      <c r="E741" s="103" t="b">
        <v>0</v>
      </c>
      <c r="F741" s="103" t="b">
        <v>0</v>
      </c>
      <c r="G741" s="103" t="b">
        <v>0</v>
      </c>
    </row>
    <row r="742" spans="1:7" ht="15">
      <c r="A742" s="105" t="s">
        <v>1084</v>
      </c>
      <c r="B742" s="103">
        <v>2</v>
      </c>
      <c r="C742" s="107">
        <v>0.000437784226335828</v>
      </c>
      <c r="D742" s="103" t="s">
        <v>1345</v>
      </c>
      <c r="E742" s="103" t="b">
        <v>0</v>
      </c>
      <c r="F742" s="103" t="b">
        <v>0</v>
      </c>
      <c r="G742" s="103" t="b">
        <v>0</v>
      </c>
    </row>
    <row r="743" spans="1:7" ht="15">
      <c r="A743" s="105" t="s">
        <v>1085</v>
      </c>
      <c r="B743" s="103">
        <v>2</v>
      </c>
      <c r="C743" s="107">
        <v>0.000437784226335828</v>
      </c>
      <c r="D743" s="103" t="s">
        <v>1345</v>
      </c>
      <c r="E743" s="103" t="b">
        <v>0</v>
      </c>
      <c r="F743" s="103" t="b">
        <v>0</v>
      </c>
      <c r="G743" s="103" t="b">
        <v>0</v>
      </c>
    </row>
    <row r="744" spans="1:7" ht="15">
      <c r="A744" s="105" t="s">
        <v>1086</v>
      </c>
      <c r="B744" s="103">
        <v>2</v>
      </c>
      <c r="C744" s="107">
        <v>0.000437784226335828</v>
      </c>
      <c r="D744" s="103" t="s">
        <v>1345</v>
      </c>
      <c r="E744" s="103" t="b">
        <v>0</v>
      </c>
      <c r="F744" s="103" t="b">
        <v>0</v>
      </c>
      <c r="G744" s="103" t="b">
        <v>0</v>
      </c>
    </row>
    <row r="745" spans="1:7" ht="15">
      <c r="A745" s="105" t="s">
        <v>1087</v>
      </c>
      <c r="B745" s="103">
        <v>2</v>
      </c>
      <c r="C745" s="107">
        <v>0.000437784226335828</v>
      </c>
      <c r="D745" s="103" t="s">
        <v>1345</v>
      </c>
      <c r="E745" s="103" t="b">
        <v>0</v>
      </c>
      <c r="F745" s="103" t="b">
        <v>0</v>
      </c>
      <c r="G745" s="103" t="b">
        <v>0</v>
      </c>
    </row>
    <row r="746" spans="1:7" ht="15">
      <c r="A746" s="105" t="s">
        <v>1088</v>
      </c>
      <c r="B746" s="103">
        <v>2</v>
      </c>
      <c r="C746" s="107">
        <v>0.000437784226335828</v>
      </c>
      <c r="D746" s="103" t="s">
        <v>1345</v>
      </c>
      <c r="E746" s="103" t="b">
        <v>0</v>
      </c>
      <c r="F746" s="103" t="b">
        <v>0</v>
      </c>
      <c r="G746" s="103" t="b">
        <v>0</v>
      </c>
    </row>
    <row r="747" spans="1:7" ht="15">
      <c r="A747" s="105" t="s">
        <v>1089</v>
      </c>
      <c r="B747" s="103">
        <v>2</v>
      </c>
      <c r="C747" s="107">
        <v>0.000437784226335828</v>
      </c>
      <c r="D747" s="103" t="s">
        <v>1345</v>
      </c>
      <c r="E747" s="103" t="b">
        <v>1</v>
      </c>
      <c r="F747" s="103" t="b">
        <v>0</v>
      </c>
      <c r="G747" s="103" t="b">
        <v>0</v>
      </c>
    </row>
    <row r="748" spans="1:7" ht="15">
      <c r="A748" s="105" t="s">
        <v>1090</v>
      </c>
      <c r="B748" s="103">
        <v>2</v>
      </c>
      <c r="C748" s="107">
        <v>0.000437784226335828</v>
      </c>
      <c r="D748" s="103" t="s">
        <v>1345</v>
      </c>
      <c r="E748" s="103" t="b">
        <v>0</v>
      </c>
      <c r="F748" s="103" t="b">
        <v>0</v>
      </c>
      <c r="G748" s="103" t="b">
        <v>0</v>
      </c>
    </row>
    <row r="749" spans="1:7" ht="15">
      <c r="A749" s="105" t="s">
        <v>1091</v>
      </c>
      <c r="B749" s="103">
        <v>2</v>
      </c>
      <c r="C749" s="107">
        <v>0.000437784226335828</v>
      </c>
      <c r="D749" s="103" t="s">
        <v>1345</v>
      </c>
      <c r="E749" s="103" t="b">
        <v>0</v>
      </c>
      <c r="F749" s="103" t="b">
        <v>0</v>
      </c>
      <c r="G749" s="103" t="b">
        <v>0</v>
      </c>
    </row>
    <row r="750" spans="1:7" ht="15">
      <c r="A750" s="105" t="s">
        <v>1092</v>
      </c>
      <c r="B750" s="103">
        <v>2</v>
      </c>
      <c r="C750" s="107">
        <v>0.000437784226335828</v>
      </c>
      <c r="D750" s="103" t="s">
        <v>1345</v>
      </c>
      <c r="E750" s="103" t="b">
        <v>0</v>
      </c>
      <c r="F750" s="103" t="b">
        <v>0</v>
      </c>
      <c r="G750" s="103" t="b">
        <v>0</v>
      </c>
    </row>
    <row r="751" spans="1:7" ht="15">
      <c r="A751" s="105" t="s">
        <v>1093</v>
      </c>
      <c r="B751" s="103">
        <v>2</v>
      </c>
      <c r="C751" s="107">
        <v>0.000437784226335828</v>
      </c>
      <c r="D751" s="103" t="s">
        <v>1345</v>
      </c>
      <c r="E751" s="103" t="b">
        <v>0</v>
      </c>
      <c r="F751" s="103" t="b">
        <v>0</v>
      </c>
      <c r="G751" s="103" t="b">
        <v>0</v>
      </c>
    </row>
    <row r="752" spans="1:7" ht="15">
      <c r="A752" s="105" t="s">
        <v>1094</v>
      </c>
      <c r="B752" s="103">
        <v>2</v>
      </c>
      <c r="C752" s="107">
        <v>0.0005345628778915204</v>
      </c>
      <c r="D752" s="103" t="s">
        <v>1345</v>
      </c>
      <c r="E752" s="103" t="b">
        <v>0</v>
      </c>
      <c r="F752" s="103" t="b">
        <v>0</v>
      </c>
      <c r="G752" s="103" t="b">
        <v>0</v>
      </c>
    </row>
    <row r="753" spans="1:7" ht="15">
      <c r="A753" s="105" t="s">
        <v>1095</v>
      </c>
      <c r="B753" s="103">
        <v>2</v>
      </c>
      <c r="C753" s="107">
        <v>0.000437784226335828</v>
      </c>
      <c r="D753" s="103" t="s">
        <v>1345</v>
      </c>
      <c r="E753" s="103" t="b">
        <v>0</v>
      </c>
      <c r="F753" s="103" t="b">
        <v>0</v>
      </c>
      <c r="G753" s="103" t="b">
        <v>0</v>
      </c>
    </row>
    <row r="754" spans="1:7" ht="15">
      <c r="A754" s="105" t="s">
        <v>1096</v>
      </c>
      <c r="B754" s="103">
        <v>2</v>
      </c>
      <c r="C754" s="107">
        <v>0.0005345628778915204</v>
      </c>
      <c r="D754" s="103" t="s">
        <v>1345</v>
      </c>
      <c r="E754" s="103" t="b">
        <v>0</v>
      </c>
      <c r="F754" s="103" t="b">
        <v>0</v>
      </c>
      <c r="G754" s="103" t="b">
        <v>0</v>
      </c>
    </row>
    <row r="755" spans="1:7" ht="15">
      <c r="A755" s="105" t="s">
        <v>1097</v>
      </c>
      <c r="B755" s="103">
        <v>2</v>
      </c>
      <c r="C755" s="107">
        <v>0.0005345628778915204</v>
      </c>
      <c r="D755" s="103" t="s">
        <v>1345</v>
      </c>
      <c r="E755" s="103" t="b">
        <v>1</v>
      </c>
      <c r="F755" s="103" t="b">
        <v>0</v>
      </c>
      <c r="G755" s="103" t="b">
        <v>0</v>
      </c>
    </row>
    <row r="756" spans="1:7" ht="15">
      <c r="A756" s="105" t="s">
        <v>1098</v>
      </c>
      <c r="B756" s="103">
        <v>2</v>
      </c>
      <c r="C756" s="107">
        <v>0.000437784226335828</v>
      </c>
      <c r="D756" s="103" t="s">
        <v>1345</v>
      </c>
      <c r="E756" s="103" t="b">
        <v>0</v>
      </c>
      <c r="F756" s="103" t="b">
        <v>0</v>
      </c>
      <c r="G756" s="103" t="b">
        <v>0</v>
      </c>
    </row>
    <row r="757" spans="1:7" ht="15">
      <c r="A757" s="105" t="s">
        <v>1099</v>
      </c>
      <c r="B757" s="103">
        <v>2</v>
      </c>
      <c r="C757" s="107">
        <v>0.0005345628778915204</v>
      </c>
      <c r="D757" s="103" t="s">
        <v>1345</v>
      </c>
      <c r="E757" s="103" t="b">
        <v>1</v>
      </c>
      <c r="F757" s="103" t="b">
        <v>0</v>
      </c>
      <c r="G757" s="103" t="b">
        <v>0</v>
      </c>
    </row>
    <row r="758" spans="1:7" ht="15">
      <c r="A758" s="105" t="s">
        <v>1100</v>
      </c>
      <c r="B758" s="103">
        <v>2</v>
      </c>
      <c r="C758" s="107">
        <v>0.0005345628778915204</v>
      </c>
      <c r="D758" s="103" t="s">
        <v>1345</v>
      </c>
      <c r="E758" s="103" t="b">
        <v>0</v>
      </c>
      <c r="F758" s="103" t="b">
        <v>0</v>
      </c>
      <c r="G758" s="103" t="b">
        <v>0</v>
      </c>
    </row>
    <row r="759" spans="1:7" ht="15">
      <c r="A759" s="105" t="s">
        <v>1101</v>
      </c>
      <c r="B759" s="103">
        <v>2</v>
      </c>
      <c r="C759" s="107">
        <v>0.000437784226335828</v>
      </c>
      <c r="D759" s="103" t="s">
        <v>1345</v>
      </c>
      <c r="E759" s="103" t="b">
        <v>0</v>
      </c>
      <c r="F759" s="103" t="b">
        <v>0</v>
      </c>
      <c r="G759" s="103" t="b">
        <v>0</v>
      </c>
    </row>
    <row r="760" spans="1:7" ht="15">
      <c r="A760" s="105" t="s">
        <v>1102</v>
      </c>
      <c r="B760" s="103">
        <v>2</v>
      </c>
      <c r="C760" s="107">
        <v>0.000437784226335828</v>
      </c>
      <c r="D760" s="103" t="s">
        <v>1345</v>
      </c>
      <c r="E760" s="103" t="b">
        <v>0</v>
      </c>
      <c r="F760" s="103" t="b">
        <v>0</v>
      </c>
      <c r="G760" s="103" t="b">
        <v>0</v>
      </c>
    </row>
    <row r="761" spans="1:7" ht="15">
      <c r="A761" s="105" t="s">
        <v>1103</v>
      </c>
      <c r="B761" s="103">
        <v>2</v>
      </c>
      <c r="C761" s="107">
        <v>0.000437784226335828</v>
      </c>
      <c r="D761" s="103" t="s">
        <v>1345</v>
      </c>
      <c r="E761" s="103" t="b">
        <v>1</v>
      </c>
      <c r="F761" s="103" t="b">
        <v>0</v>
      </c>
      <c r="G761" s="103" t="b">
        <v>0</v>
      </c>
    </row>
    <row r="762" spans="1:7" ht="15">
      <c r="A762" s="105" t="s">
        <v>1104</v>
      </c>
      <c r="B762" s="103">
        <v>2</v>
      </c>
      <c r="C762" s="107">
        <v>0.000437784226335828</v>
      </c>
      <c r="D762" s="103" t="s">
        <v>1345</v>
      </c>
      <c r="E762" s="103" t="b">
        <v>0</v>
      </c>
      <c r="F762" s="103" t="b">
        <v>0</v>
      </c>
      <c r="G762" s="103" t="b">
        <v>0</v>
      </c>
    </row>
    <row r="763" spans="1:7" ht="15">
      <c r="A763" s="105" t="s">
        <v>1105</v>
      </c>
      <c r="B763" s="103">
        <v>2</v>
      </c>
      <c r="C763" s="107">
        <v>0.000437784226335828</v>
      </c>
      <c r="D763" s="103" t="s">
        <v>1345</v>
      </c>
      <c r="E763" s="103" t="b">
        <v>0</v>
      </c>
      <c r="F763" s="103" t="b">
        <v>0</v>
      </c>
      <c r="G763" s="103" t="b">
        <v>0</v>
      </c>
    </row>
    <row r="764" spans="1:7" ht="15">
      <c r="A764" s="105" t="s">
        <v>1106</v>
      </c>
      <c r="B764" s="103">
        <v>2</v>
      </c>
      <c r="C764" s="107">
        <v>0.0005345628778915204</v>
      </c>
      <c r="D764" s="103" t="s">
        <v>1345</v>
      </c>
      <c r="E764" s="103" t="b">
        <v>0</v>
      </c>
      <c r="F764" s="103" t="b">
        <v>0</v>
      </c>
      <c r="G764" s="103" t="b">
        <v>0</v>
      </c>
    </row>
    <row r="765" spans="1:7" ht="15">
      <c r="A765" s="105" t="s">
        <v>1107</v>
      </c>
      <c r="B765" s="103">
        <v>2</v>
      </c>
      <c r="C765" s="107">
        <v>0.000437784226335828</v>
      </c>
      <c r="D765" s="103" t="s">
        <v>1345</v>
      </c>
      <c r="E765" s="103" t="b">
        <v>1</v>
      </c>
      <c r="F765" s="103" t="b">
        <v>0</v>
      </c>
      <c r="G765" s="103" t="b">
        <v>0</v>
      </c>
    </row>
    <row r="766" spans="1:7" ht="15">
      <c r="A766" s="105" t="s">
        <v>1108</v>
      </c>
      <c r="B766" s="103">
        <v>2</v>
      </c>
      <c r="C766" s="107">
        <v>0.000437784226335828</v>
      </c>
      <c r="D766" s="103" t="s">
        <v>1345</v>
      </c>
      <c r="E766" s="103" t="b">
        <v>0</v>
      </c>
      <c r="F766" s="103" t="b">
        <v>0</v>
      </c>
      <c r="G766" s="103" t="b">
        <v>0</v>
      </c>
    </row>
    <row r="767" spans="1:7" ht="15">
      <c r="A767" s="105" t="s">
        <v>1109</v>
      </c>
      <c r="B767" s="103">
        <v>2</v>
      </c>
      <c r="C767" s="107">
        <v>0.000437784226335828</v>
      </c>
      <c r="D767" s="103" t="s">
        <v>1345</v>
      </c>
      <c r="E767" s="103" t="b">
        <v>0</v>
      </c>
      <c r="F767" s="103" t="b">
        <v>0</v>
      </c>
      <c r="G767" s="103" t="b">
        <v>0</v>
      </c>
    </row>
    <row r="768" spans="1:7" ht="15">
      <c r="A768" s="105" t="s">
        <v>1110</v>
      </c>
      <c r="B768" s="103">
        <v>2</v>
      </c>
      <c r="C768" s="107">
        <v>0.000437784226335828</v>
      </c>
      <c r="D768" s="103" t="s">
        <v>1345</v>
      </c>
      <c r="E768" s="103" t="b">
        <v>0</v>
      </c>
      <c r="F768" s="103" t="b">
        <v>0</v>
      </c>
      <c r="G768" s="103" t="b">
        <v>0</v>
      </c>
    </row>
    <row r="769" spans="1:7" ht="15">
      <c r="A769" s="105" t="s">
        <v>1111</v>
      </c>
      <c r="B769" s="103">
        <v>2</v>
      </c>
      <c r="C769" s="107">
        <v>0.0005345628778915204</v>
      </c>
      <c r="D769" s="103" t="s">
        <v>1345</v>
      </c>
      <c r="E769" s="103" t="b">
        <v>0</v>
      </c>
      <c r="F769" s="103" t="b">
        <v>0</v>
      </c>
      <c r="G769" s="103" t="b">
        <v>0</v>
      </c>
    </row>
    <row r="770" spans="1:7" ht="15">
      <c r="A770" s="105" t="s">
        <v>1112</v>
      </c>
      <c r="B770" s="103">
        <v>2</v>
      </c>
      <c r="C770" s="107">
        <v>0.000437784226335828</v>
      </c>
      <c r="D770" s="103" t="s">
        <v>1345</v>
      </c>
      <c r="E770" s="103" t="b">
        <v>0</v>
      </c>
      <c r="F770" s="103" t="b">
        <v>0</v>
      </c>
      <c r="G770" s="103" t="b">
        <v>0</v>
      </c>
    </row>
    <row r="771" spans="1:7" ht="15">
      <c r="A771" s="105" t="s">
        <v>1113</v>
      </c>
      <c r="B771" s="103">
        <v>2</v>
      </c>
      <c r="C771" s="107">
        <v>0.000437784226335828</v>
      </c>
      <c r="D771" s="103" t="s">
        <v>1345</v>
      </c>
      <c r="E771" s="103" t="b">
        <v>0</v>
      </c>
      <c r="F771" s="103" t="b">
        <v>0</v>
      </c>
      <c r="G771" s="103" t="b">
        <v>0</v>
      </c>
    </row>
    <row r="772" spans="1:7" ht="15">
      <c r="A772" s="105" t="s">
        <v>1114</v>
      </c>
      <c r="B772" s="103">
        <v>2</v>
      </c>
      <c r="C772" s="107">
        <v>0.0005345628778915204</v>
      </c>
      <c r="D772" s="103" t="s">
        <v>1345</v>
      </c>
      <c r="E772" s="103" t="b">
        <v>0</v>
      </c>
      <c r="F772" s="103" t="b">
        <v>0</v>
      </c>
      <c r="G772" s="103" t="b">
        <v>0</v>
      </c>
    </row>
    <row r="773" spans="1:7" ht="15">
      <c r="A773" s="105" t="s">
        <v>1115</v>
      </c>
      <c r="B773" s="103">
        <v>2</v>
      </c>
      <c r="C773" s="107">
        <v>0.0005345628778915204</v>
      </c>
      <c r="D773" s="103" t="s">
        <v>1345</v>
      </c>
      <c r="E773" s="103" t="b">
        <v>0</v>
      </c>
      <c r="F773" s="103" t="b">
        <v>1</v>
      </c>
      <c r="G773" s="103" t="b">
        <v>0</v>
      </c>
    </row>
    <row r="774" spans="1:7" ht="15">
      <c r="A774" s="105" t="s">
        <v>1116</v>
      </c>
      <c r="B774" s="103">
        <v>2</v>
      </c>
      <c r="C774" s="107">
        <v>0.0005345628778915204</v>
      </c>
      <c r="D774" s="103" t="s">
        <v>1345</v>
      </c>
      <c r="E774" s="103" t="b">
        <v>0</v>
      </c>
      <c r="F774" s="103" t="b">
        <v>0</v>
      </c>
      <c r="G774" s="103" t="b">
        <v>0</v>
      </c>
    </row>
    <row r="775" spans="1:7" ht="15">
      <c r="A775" s="105" t="s">
        <v>1117</v>
      </c>
      <c r="B775" s="103">
        <v>2</v>
      </c>
      <c r="C775" s="107">
        <v>0.0005345628778915204</v>
      </c>
      <c r="D775" s="103" t="s">
        <v>1345</v>
      </c>
      <c r="E775" s="103" t="b">
        <v>0</v>
      </c>
      <c r="F775" s="103" t="b">
        <v>1</v>
      </c>
      <c r="G775" s="103" t="b">
        <v>0</v>
      </c>
    </row>
    <row r="776" spans="1:7" ht="15">
      <c r="A776" s="105" t="s">
        <v>1118</v>
      </c>
      <c r="B776" s="103">
        <v>2</v>
      </c>
      <c r="C776" s="107">
        <v>0.0005345628778915204</v>
      </c>
      <c r="D776" s="103" t="s">
        <v>1345</v>
      </c>
      <c r="E776" s="103" t="b">
        <v>0</v>
      </c>
      <c r="F776" s="103" t="b">
        <v>0</v>
      </c>
      <c r="G776" s="103" t="b">
        <v>0</v>
      </c>
    </row>
    <row r="777" spans="1:7" ht="15">
      <c r="A777" s="105" t="s">
        <v>1119</v>
      </c>
      <c r="B777" s="103">
        <v>2</v>
      </c>
      <c r="C777" s="107">
        <v>0.0005345628778915204</v>
      </c>
      <c r="D777" s="103" t="s">
        <v>1345</v>
      </c>
      <c r="E777" s="103" t="b">
        <v>0</v>
      </c>
      <c r="F777" s="103" t="b">
        <v>0</v>
      </c>
      <c r="G777" s="103" t="b">
        <v>0</v>
      </c>
    </row>
    <row r="778" spans="1:7" ht="15">
      <c r="A778" s="105" t="s">
        <v>1120</v>
      </c>
      <c r="B778" s="103">
        <v>2</v>
      </c>
      <c r="C778" s="107">
        <v>0.0005345628778915204</v>
      </c>
      <c r="D778" s="103" t="s">
        <v>1345</v>
      </c>
      <c r="E778" s="103" t="b">
        <v>0</v>
      </c>
      <c r="F778" s="103" t="b">
        <v>0</v>
      </c>
      <c r="G778" s="103" t="b">
        <v>0</v>
      </c>
    </row>
    <row r="779" spans="1:7" ht="15">
      <c r="A779" s="105" t="s">
        <v>1121</v>
      </c>
      <c r="B779" s="103">
        <v>2</v>
      </c>
      <c r="C779" s="107">
        <v>0.000437784226335828</v>
      </c>
      <c r="D779" s="103" t="s">
        <v>1345</v>
      </c>
      <c r="E779" s="103" t="b">
        <v>0</v>
      </c>
      <c r="F779" s="103" t="b">
        <v>0</v>
      </c>
      <c r="G779" s="103" t="b">
        <v>0</v>
      </c>
    </row>
    <row r="780" spans="1:7" ht="15">
      <c r="A780" s="105" t="s">
        <v>1122</v>
      </c>
      <c r="B780" s="103">
        <v>2</v>
      </c>
      <c r="C780" s="107">
        <v>0.000437784226335828</v>
      </c>
      <c r="D780" s="103" t="s">
        <v>1345</v>
      </c>
      <c r="E780" s="103" t="b">
        <v>0</v>
      </c>
      <c r="F780" s="103" t="b">
        <v>0</v>
      </c>
      <c r="G780" s="103" t="b">
        <v>0</v>
      </c>
    </row>
    <row r="781" spans="1:7" ht="15">
      <c r="A781" s="105" t="s">
        <v>1123</v>
      </c>
      <c r="B781" s="103">
        <v>2</v>
      </c>
      <c r="C781" s="107">
        <v>0.0005345628778915204</v>
      </c>
      <c r="D781" s="103" t="s">
        <v>1345</v>
      </c>
      <c r="E781" s="103" t="b">
        <v>0</v>
      </c>
      <c r="F781" s="103" t="b">
        <v>1</v>
      </c>
      <c r="G781" s="103" t="b">
        <v>0</v>
      </c>
    </row>
    <row r="782" spans="1:7" ht="15">
      <c r="A782" s="105" t="s">
        <v>1124</v>
      </c>
      <c r="B782" s="103">
        <v>2</v>
      </c>
      <c r="C782" s="107">
        <v>0.000437784226335828</v>
      </c>
      <c r="D782" s="103" t="s">
        <v>1345</v>
      </c>
      <c r="E782" s="103" t="b">
        <v>0</v>
      </c>
      <c r="F782" s="103" t="b">
        <v>0</v>
      </c>
      <c r="G782" s="103" t="b">
        <v>0</v>
      </c>
    </row>
    <row r="783" spans="1:7" ht="15">
      <c r="A783" s="105" t="s">
        <v>1125</v>
      </c>
      <c r="B783" s="103">
        <v>2</v>
      </c>
      <c r="C783" s="107">
        <v>0.000437784226335828</v>
      </c>
      <c r="D783" s="103" t="s">
        <v>1345</v>
      </c>
      <c r="E783" s="103" t="b">
        <v>0</v>
      </c>
      <c r="F783" s="103" t="b">
        <v>0</v>
      </c>
      <c r="G783" s="103" t="b">
        <v>0</v>
      </c>
    </row>
    <row r="784" spans="1:7" ht="15">
      <c r="A784" s="105" t="s">
        <v>1126</v>
      </c>
      <c r="B784" s="103">
        <v>2</v>
      </c>
      <c r="C784" s="107">
        <v>0.000437784226335828</v>
      </c>
      <c r="D784" s="103" t="s">
        <v>1345</v>
      </c>
      <c r="E784" s="103" t="b">
        <v>0</v>
      </c>
      <c r="F784" s="103" t="b">
        <v>0</v>
      </c>
      <c r="G784" s="103" t="b">
        <v>0</v>
      </c>
    </row>
    <row r="785" spans="1:7" ht="15">
      <c r="A785" s="105" t="s">
        <v>1127</v>
      </c>
      <c r="B785" s="103">
        <v>2</v>
      </c>
      <c r="C785" s="107">
        <v>0.000437784226335828</v>
      </c>
      <c r="D785" s="103" t="s">
        <v>1345</v>
      </c>
      <c r="E785" s="103" t="b">
        <v>0</v>
      </c>
      <c r="F785" s="103" t="b">
        <v>1</v>
      </c>
      <c r="G785" s="103" t="b">
        <v>0</v>
      </c>
    </row>
    <row r="786" spans="1:7" ht="15">
      <c r="A786" s="105" t="s">
        <v>1128</v>
      </c>
      <c r="B786" s="103">
        <v>2</v>
      </c>
      <c r="C786" s="107">
        <v>0.000437784226335828</v>
      </c>
      <c r="D786" s="103" t="s">
        <v>1345</v>
      </c>
      <c r="E786" s="103" t="b">
        <v>0</v>
      </c>
      <c r="F786" s="103" t="b">
        <v>0</v>
      </c>
      <c r="G786" s="103" t="b">
        <v>0</v>
      </c>
    </row>
    <row r="787" spans="1:7" ht="15">
      <c r="A787" s="105" t="s">
        <v>1129</v>
      </c>
      <c r="B787" s="103">
        <v>2</v>
      </c>
      <c r="C787" s="107">
        <v>0.000437784226335828</v>
      </c>
      <c r="D787" s="103" t="s">
        <v>1345</v>
      </c>
      <c r="E787" s="103" t="b">
        <v>0</v>
      </c>
      <c r="F787" s="103" t="b">
        <v>0</v>
      </c>
      <c r="G787" s="103" t="b">
        <v>0</v>
      </c>
    </row>
    <row r="788" spans="1:7" ht="15">
      <c r="A788" s="105" t="s">
        <v>1130</v>
      </c>
      <c r="B788" s="103">
        <v>2</v>
      </c>
      <c r="C788" s="107">
        <v>0.0005345628778915204</v>
      </c>
      <c r="D788" s="103" t="s">
        <v>1345</v>
      </c>
      <c r="E788" s="103" t="b">
        <v>0</v>
      </c>
      <c r="F788" s="103" t="b">
        <v>1</v>
      </c>
      <c r="G788" s="103" t="b">
        <v>0</v>
      </c>
    </row>
    <row r="789" spans="1:7" ht="15">
      <c r="A789" s="105" t="s">
        <v>1131</v>
      </c>
      <c r="B789" s="103">
        <v>2</v>
      </c>
      <c r="C789" s="107">
        <v>0.0005345628778915204</v>
      </c>
      <c r="D789" s="103" t="s">
        <v>1345</v>
      </c>
      <c r="E789" s="103" t="b">
        <v>0</v>
      </c>
      <c r="F789" s="103" t="b">
        <v>0</v>
      </c>
      <c r="G789" s="103" t="b">
        <v>0</v>
      </c>
    </row>
    <row r="790" spans="1:7" ht="15">
      <c r="A790" s="105" t="s">
        <v>1132</v>
      </c>
      <c r="B790" s="103">
        <v>2</v>
      </c>
      <c r="C790" s="107">
        <v>0.000437784226335828</v>
      </c>
      <c r="D790" s="103" t="s">
        <v>1345</v>
      </c>
      <c r="E790" s="103" t="b">
        <v>0</v>
      </c>
      <c r="F790" s="103" t="b">
        <v>0</v>
      </c>
      <c r="G790" s="103" t="b">
        <v>0</v>
      </c>
    </row>
    <row r="791" spans="1:7" ht="15">
      <c r="A791" s="105" t="s">
        <v>1133</v>
      </c>
      <c r="B791" s="103">
        <v>2</v>
      </c>
      <c r="C791" s="107">
        <v>0.000437784226335828</v>
      </c>
      <c r="D791" s="103" t="s">
        <v>1345</v>
      </c>
      <c r="E791" s="103" t="b">
        <v>0</v>
      </c>
      <c r="F791" s="103" t="b">
        <v>0</v>
      </c>
      <c r="G791" s="103" t="b">
        <v>0</v>
      </c>
    </row>
    <row r="792" spans="1:7" ht="15">
      <c r="A792" s="105" t="s">
        <v>1134</v>
      </c>
      <c r="B792" s="103">
        <v>2</v>
      </c>
      <c r="C792" s="107">
        <v>0.000437784226335828</v>
      </c>
      <c r="D792" s="103" t="s">
        <v>1345</v>
      </c>
      <c r="E792" s="103" t="b">
        <v>0</v>
      </c>
      <c r="F792" s="103" t="b">
        <v>0</v>
      </c>
      <c r="G792" s="103" t="b">
        <v>0</v>
      </c>
    </row>
    <row r="793" spans="1:7" ht="15">
      <c r="A793" s="105" t="s">
        <v>1135</v>
      </c>
      <c r="B793" s="103">
        <v>2</v>
      </c>
      <c r="C793" s="107">
        <v>0.000437784226335828</v>
      </c>
      <c r="D793" s="103" t="s">
        <v>1345</v>
      </c>
      <c r="E793" s="103" t="b">
        <v>1</v>
      </c>
      <c r="F793" s="103" t="b">
        <v>0</v>
      </c>
      <c r="G793" s="103" t="b">
        <v>0</v>
      </c>
    </row>
    <row r="794" spans="1:7" ht="15">
      <c r="A794" s="105" t="s">
        <v>1136</v>
      </c>
      <c r="B794" s="103">
        <v>2</v>
      </c>
      <c r="C794" s="107">
        <v>0.000437784226335828</v>
      </c>
      <c r="D794" s="103" t="s">
        <v>1345</v>
      </c>
      <c r="E794" s="103" t="b">
        <v>0</v>
      </c>
      <c r="F794" s="103" t="b">
        <v>0</v>
      </c>
      <c r="G794" s="103" t="b">
        <v>0</v>
      </c>
    </row>
    <row r="795" spans="1:7" ht="15">
      <c r="A795" s="105" t="s">
        <v>1137</v>
      </c>
      <c r="B795" s="103">
        <v>2</v>
      </c>
      <c r="C795" s="107">
        <v>0.000437784226335828</v>
      </c>
      <c r="D795" s="103" t="s">
        <v>1345</v>
      </c>
      <c r="E795" s="103" t="b">
        <v>0</v>
      </c>
      <c r="F795" s="103" t="b">
        <v>0</v>
      </c>
      <c r="G795" s="103" t="b">
        <v>0</v>
      </c>
    </row>
    <row r="796" spans="1:7" ht="15">
      <c r="A796" s="105" t="s">
        <v>1138</v>
      </c>
      <c r="B796" s="103">
        <v>2</v>
      </c>
      <c r="C796" s="107">
        <v>0.0005345628778915204</v>
      </c>
      <c r="D796" s="103" t="s">
        <v>1345</v>
      </c>
      <c r="E796" s="103" t="b">
        <v>0</v>
      </c>
      <c r="F796" s="103" t="b">
        <v>0</v>
      </c>
      <c r="G796" s="103" t="b">
        <v>0</v>
      </c>
    </row>
    <row r="797" spans="1:7" ht="15">
      <c r="A797" s="105" t="s">
        <v>1139</v>
      </c>
      <c r="B797" s="103">
        <v>2</v>
      </c>
      <c r="C797" s="107">
        <v>0.000437784226335828</v>
      </c>
      <c r="D797" s="103" t="s">
        <v>1345</v>
      </c>
      <c r="E797" s="103" t="b">
        <v>0</v>
      </c>
      <c r="F797" s="103" t="b">
        <v>0</v>
      </c>
      <c r="G797" s="103" t="b">
        <v>0</v>
      </c>
    </row>
    <row r="798" spans="1:7" ht="15">
      <c r="A798" s="105" t="s">
        <v>1140</v>
      </c>
      <c r="B798" s="103">
        <v>2</v>
      </c>
      <c r="C798" s="107">
        <v>0.000437784226335828</v>
      </c>
      <c r="D798" s="103" t="s">
        <v>1345</v>
      </c>
      <c r="E798" s="103" t="b">
        <v>0</v>
      </c>
      <c r="F798" s="103" t="b">
        <v>0</v>
      </c>
      <c r="G798" s="103" t="b">
        <v>0</v>
      </c>
    </row>
    <row r="799" spans="1:7" ht="15">
      <c r="A799" s="105" t="s">
        <v>1141</v>
      </c>
      <c r="B799" s="103">
        <v>2</v>
      </c>
      <c r="C799" s="107">
        <v>0.000437784226335828</v>
      </c>
      <c r="D799" s="103" t="s">
        <v>1345</v>
      </c>
      <c r="E799" s="103" t="b">
        <v>1</v>
      </c>
      <c r="F799" s="103" t="b">
        <v>0</v>
      </c>
      <c r="G799" s="103" t="b">
        <v>0</v>
      </c>
    </row>
    <row r="800" spans="1:7" ht="15">
      <c r="A800" s="105" t="s">
        <v>1142</v>
      </c>
      <c r="B800" s="103">
        <v>2</v>
      </c>
      <c r="C800" s="107">
        <v>0.000437784226335828</v>
      </c>
      <c r="D800" s="103" t="s">
        <v>1345</v>
      </c>
      <c r="E800" s="103" t="b">
        <v>0</v>
      </c>
      <c r="F800" s="103" t="b">
        <v>0</v>
      </c>
      <c r="G800" s="103" t="b">
        <v>0</v>
      </c>
    </row>
    <row r="801" spans="1:7" ht="15">
      <c r="A801" s="105" t="s">
        <v>1143</v>
      </c>
      <c r="B801" s="103">
        <v>2</v>
      </c>
      <c r="C801" s="107">
        <v>0.0005345628778915204</v>
      </c>
      <c r="D801" s="103" t="s">
        <v>1345</v>
      </c>
      <c r="E801" s="103" t="b">
        <v>0</v>
      </c>
      <c r="F801" s="103" t="b">
        <v>0</v>
      </c>
      <c r="G801" s="103" t="b">
        <v>0</v>
      </c>
    </row>
    <row r="802" spans="1:7" ht="15">
      <c r="A802" s="105" t="s">
        <v>1144</v>
      </c>
      <c r="B802" s="103">
        <v>2</v>
      </c>
      <c r="C802" s="107">
        <v>0.000437784226335828</v>
      </c>
      <c r="D802" s="103" t="s">
        <v>1345</v>
      </c>
      <c r="E802" s="103" t="b">
        <v>0</v>
      </c>
      <c r="F802" s="103" t="b">
        <v>0</v>
      </c>
      <c r="G802" s="103" t="b">
        <v>0</v>
      </c>
    </row>
    <row r="803" spans="1:7" ht="15">
      <c r="A803" s="105" t="s">
        <v>1145</v>
      </c>
      <c r="B803" s="103">
        <v>2</v>
      </c>
      <c r="C803" s="107">
        <v>0.000437784226335828</v>
      </c>
      <c r="D803" s="103" t="s">
        <v>1345</v>
      </c>
      <c r="E803" s="103" t="b">
        <v>0</v>
      </c>
      <c r="F803" s="103" t="b">
        <v>0</v>
      </c>
      <c r="G803" s="103" t="b">
        <v>0</v>
      </c>
    </row>
    <row r="804" spans="1:7" ht="15">
      <c r="A804" s="105" t="s">
        <v>1146</v>
      </c>
      <c r="B804" s="103">
        <v>2</v>
      </c>
      <c r="C804" s="107">
        <v>0.0005345628778915204</v>
      </c>
      <c r="D804" s="103" t="s">
        <v>1345</v>
      </c>
      <c r="E804" s="103" t="b">
        <v>0</v>
      </c>
      <c r="F804" s="103" t="b">
        <v>0</v>
      </c>
      <c r="G804" s="103" t="b">
        <v>0</v>
      </c>
    </row>
    <row r="805" spans="1:7" ht="15">
      <c r="A805" s="105" t="s">
        <v>1147</v>
      </c>
      <c r="B805" s="103">
        <v>2</v>
      </c>
      <c r="C805" s="107">
        <v>0.0005345628778915204</v>
      </c>
      <c r="D805" s="103" t="s">
        <v>1345</v>
      </c>
      <c r="E805" s="103" t="b">
        <v>0</v>
      </c>
      <c r="F805" s="103" t="b">
        <v>0</v>
      </c>
      <c r="G805" s="103" t="b">
        <v>0</v>
      </c>
    </row>
    <row r="806" spans="1:7" ht="15">
      <c r="A806" s="105" t="s">
        <v>1148</v>
      </c>
      <c r="B806" s="103">
        <v>2</v>
      </c>
      <c r="C806" s="107">
        <v>0.000437784226335828</v>
      </c>
      <c r="D806" s="103" t="s">
        <v>1345</v>
      </c>
      <c r="E806" s="103" t="b">
        <v>0</v>
      </c>
      <c r="F806" s="103" t="b">
        <v>0</v>
      </c>
      <c r="G806" s="103" t="b">
        <v>0</v>
      </c>
    </row>
    <row r="807" spans="1:7" ht="15">
      <c r="A807" s="105" t="s">
        <v>1149</v>
      </c>
      <c r="B807" s="103">
        <v>2</v>
      </c>
      <c r="C807" s="107">
        <v>0.000437784226335828</v>
      </c>
      <c r="D807" s="103" t="s">
        <v>1345</v>
      </c>
      <c r="E807" s="103" t="b">
        <v>0</v>
      </c>
      <c r="F807" s="103" t="b">
        <v>0</v>
      </c>
      <c r="G807" s="103" t="b">
        <v>0</v>
      </c>
    </row>
    <row r="808" spans="1:7" ht="15">
      <c r="A808" s="105" t="s">
        <v>1150</v>
      </c>
      <c r="B808" s="103">
        <v>2</v>
      </c>
      <c r="C808" s="107">
        <v>0.000437784226335828</v>
      </c>
      <c r="D808" s="103" t="s">
        <v>1345</v>
      </c>
      <c r="E808" s="103" t="b">
        <v>0</v>
      </c>
      <c r="F808" s="103" t="b">
        <v>0</v>
      </c>
      <c r="G808" s="103" t="b">
        <v>0</v>
      </c>
    </row>
    <row r="809" spans="1:7" ht="15">
      <c r="A809" s="105" t="s">
        <v>1151</v>
      </c>
      <c r="B809" s="103">
        <v>2</v>
      </c>
      <c r="C809" s="107">
        <v>0.0005345628778915204</v>
      </c>
      <c r="D809" s="103" t="s">
        <v>1345</v>
      </c>
      <c r="E809" s="103" t="b">
        <v>0</v>
      </c>
      <c r="F809" s="103" t="b">
        <v>0</v>
      </c>
      <c r="G809" s="103" t="b">
        <v>0</v>
      </c>
    </row>
    <row r="810" spans="1:7" ht="15">
      <c r="A810" s="105" t="s">
        <v>1152</v>
      </c>
      <c r="B810" s="103">
        <v>2</v>
      </c>
      <c r="C810" s="107">
        <v>0.000437784226335828</v>
      </c>
      <c r="D810" s="103" t="s">
        <v>1345</v>
      </c>
      <c r="E810" s="103" t="b">
        <v>0</v>
      </c>
      <c r="F810" s="103" t="b">
        <v>0</v>
      </c>
      <c r="G810" s="103" t="b">
        <v>0</v>
      </c>
    </row>
    <row r="811" spans="1:7" ht="15">
      <c r="A811" s="105" t="s">
        <v>1153</v>
      </c>
      <c r="B811" s="103">
        <v>2</v>
      </c>
      <c r="C811" s="107">
        <v>0.000437784226335828</v>
      </c>
      <c r="D811" s="103" t="s">
        <v>1345</v>
      </c>
      <c r="E811" s="103" t="b">
        <v>0</v>
      </c>
      <c r="F811" s="103" t="b">
        <v>0</v>
      </c>
      <c r="G811" s="103" t="b">
        <v>0</v>
      </c>
    </row>
    <row r="812" spans="1:7" ht="15">
      <c r="A812" s="105" t="s">
        <v>1154</v>
      </c>
      <c r="B812" s="103">
        <v>2</v>
      </c>
      <c r="C812" s="107">
        <v>0.0005345628778915204</v>
      </c>
      <c r="D812" s="103" t="s">
        <v>1345</v>
      </c>
      <c r="E812" s="103" t="b">
        <v>0</v>
      </c>
      <c r="F812" s="103" t="b">
        <v>0</v>
      </c>
      <c r="G812" s="103" t="b">
        <v>0</v>
      </c>
    </row>
    <row r="813" spans="1:7" ht="15">
      <c r="A813" s="105" t="s">
        <v>1155</v>
      </c>
      <c r="B813" s="103">
        <v>2</v>
      </c>
      <c r="C813" s="107">
        <v>0.0005345628778915204</v>
      </c>
      <c r="D813" s="103" t="s">
        <v>1345</v>
      </c>
      <c r="E813" s="103" t="b">
        <v>0</v>
      </c>
      <c r="F813" s="103" t="b">
        <v>0</v>
      </c>
      <c r="G813" s="103" t="b">
        <v>0</v>
      </c>
    </row>
    <row r="814" spans="1:7" ht="15">
      <c r="A814" s="105" t="s">
        <v>1156</v>
      </c>
      <c r="B814" s="103">
        <v>2</v>
      </c>
      <c r="C814" s="107">
        <v>0.000437784226335828</v>
      </c>
      <c r="D814" s="103" t="s">
        <v>1345</v>
      </c>
      <c r="E814" s="103" t="b">
        <v>0</v>
      </c>
      <c r="F814" s="103" t="b">
        <v>0</v>
      </c>
      <c r="G814" s="103" t="b">
        <v>0</v>
      </c>
    </row>
    <row r="815" spans="1:7" ht="15">
      <c r="A815" s="105" t="s">
        <v>1157</v>
      </c>
      <c r="B815" s="103">
        <v>2</v>
      </c>
      <c r="C815" s="107">
        <v>0.0005345628778915204</v>
      </c>
      <c r="D815" s="103" t="s">
        <v>1345</v>
      </c>
      <c r="E815" s="103" t="b">
        <v>0</v>
      </c>
      <c r="F815" s="103" t="b">
        <v>0</v>
      </c>
      <c r="G815" s="103" t="b">
        <v>0</v>
      </c>
    </row>
    <row r="816" spans="1:7" ht="15">
      <c r="A816" s="105" t="s">
        <v>1158</v>
      </c>
      <c r="B816" s="103">
        <v>2</v>
      </c>
      <c r="C816" s="107">
        <v>0.0005345628778915204</v>
      </c>
      <c r="D816" s="103" t="s">
        <v>1345</v>
      </c>
      <c r="E816" s="103" t="b">
        <v>0</v>
      </c>
      <c r="F816" s="103" t="b">
        <v>0</v>
      </c>
      <c r="G816" s="103" t="b">
        <v>0</v>
      </c>
    </row>
    <row r="817" spans="1:7" ht="15">
      <c r="A817" s="105" t="s">
        <v>1159</v>
      </c>
      <c r="B817" s="103">
        <v>2</v>
      </c>
      <c r="C817" s="107">
        <v>0.0005345628778915204</v>
      </c>
      <c r="D817" s="103" t="s">
        <v>1345</v>
      </c>
      <c r="E817" s="103" t="b">
        <v>0</v>
      </c>
      <c r="F817" s="103" t="b">
        <v>0</v>
      </c>
      <c r="G817" s="103" t="b">
        <v>0</v>
      </c>
    </row>
    <row r="818" spans="1:7" ht="15">
      <c r="A818" s="105" t="s">
        <v>1160</v>
      </c>
      <c r="B818" s="103">
        <v>2</v>
      </c>
      <c r="C818" s="107">
        <v>0.000437784226335828</v>
      </c>
      <c r="D818" s="103" t="s">
        <v>1345</v>
      </c>
      <c r="E818" s="103" t="b">
        <v>0</v>
      </c>
      <c r="F818" s="103" t="b">
        <v>0</v>
      </c>
      <c r="G818" s="103" t="b">
        <v>0</v>
      </c>
    </row>
    <row r="819" spans="1:7" ht="15">
      <c r="A819" s="105" t="s">
        <v>1161</v>
      </c>
      <c r="B819" s="103">
        <v>2</v>
      </c>
      <c r="C819" s="107">
        <v>0.0005345628778915204</v>
      </c>
      <c r="D819" s="103" t="s">
        <v>1345</v>
      </c>
      <c r="E819" s="103" t="b">
        <v>0</v>
      </c>
      <c r="F819" s="103" t="b">
        <v>0</v>
      </c>
      <c r="G819" s="103" t="b">
        <v>0</v>
      </c>
    </row>
    <row r="820" spans="1:7" ht="15">
      <c r="A820" s="105" t="s">
        <v>1162</v>
      </c>
      <c r="B820" s="103">
        <v>2</v>
      </c>
      <c r="C820" s="107">
        <v>0.000437784226335828</v>
      </c>
      <c r="D820" s="103" t="s">
        <v>1345</v>
      </c>
      <c r="E820" s="103" t="b">
        <v>0</v>
      </c>
      <c r="F820" s="103" t="b">
        <v>0</v>
      </c>
      <c r="G820" s="103" t="b">
        <v>0</v>
      </c>
    </row>
    <row r="821" spans="1:7" ht="15">
      <c r="A821" s="105" t="s">
        <v>1163</v>
      </c>
      <c r="B821" s="103">
        <v>2</v>
      </c>
      <c r="C821" s="107">
        <v>0.000437784226335828</v>
      </c>
      <c r="D821" s="103" t="s">
        <v>1345</v>
      </c>
      <c r="E821" s="103" t="b">
        <v>0</v>
      </c>
      <c r="F821" s="103" t="b">
        <v>0</v>
      </c>
      <c r="G821" s="103" t="b">
        <v>0</v>
      </c>
    </row>
    <row r="822" spans="1:7" ht="15">
      <c r="A822" s="105" t="s">
        <v>1164</v>
      </c>
      <c r="B822" s="103">
        <v>2</v>
      </c>
      <c r="C822" s="107">
        <v>0.000437784226335828</v>
      </c>
      <c r="D822" s="103" t="s">
        <v>1345</v>
      </c>
      <c r="E822" s="103" t="b">
        <v>0</v>
      </c>
      <c r="F822" s="103" t="b">
        <v>0</v>
      </c>
      <c r="G822" s="103" t="b">
        <v>0</v>
      </c>
    </row>
    <row r="823" spans="1:7" ht="15">
      <c r="A823" s="105" t="s">
        <v>1165</v>
      </c>
      <c r="B823" s="103">
        <v>2</v>
      </c>
      <c r="C823" s="107">
        <v>0.0005345628778915204</v>
      </c>
      <c r="D823" s="103" t="s">
        <v>1345</v>
      </c>
      <c r="E823" s="103" t="b">
        <v>0</v>
      </c>
      <c r="F823" s="103" t="b">
        <v>0</v>
      </c>
      <c r="G823" s="103" t="b">
        <v>0</v>
      </c>
    </row>
    <row r="824" spans="1:7" ht="15">
      <c r="A824" s="105" t="s">
        <v>1166</v>
      </c>
      <c r="B824" s="103">
        <v>2</v>
      </c>
      <c r="C824" s="107">
        <v>0.000437784226335828</v>
      </c>
      <c r="D824" s="103" t="s">
        <v>1345</v>
      </c>
      <c r="E824" s="103" t="b">
        <v>0</v>
      </c>
      <c r="F824" s="103" t="b">
        <v>1</v>
      </c>
      <c r="G824" s="103" t="b">
        <v>0</v>
      </c>
    </row>
    <row r="825" spans="1:7" ht="15">
      <c r="A825" s="105" t="s">
        <v>1167</v>
      </c>
      <c r="B825" s="103">
        <v>2</v>
      </c>
      <c r="C825" s="107">
        <v>0.0005345628778915204</v>
      </c>
      <c r="D825" s="103" t="s">
        <v>1345</v>
      </c>
      <c r="E825" s="103" t="b">
        <v>0</v>
      </c>
      <c r="F825" s="103" t="b">
        <v>0</v>
      </c>
      <c r="G825" s="103" t="b">
        <v>0</v>
      </c>
    </row>
    <row r="826" spans="1:7" ht="15">
      <c r="A826" s="105" t="s">
        <v>1168</v>
      </c>
      <c r="B826" s="103">
        <v>2</v>
      </c>
      <c r="C826" s="107">
        <v>0.000437784226335828</v>
      </c>
      <c r="D826" s="103" t="s">
        <v>1345</v>
      </c>
      <c r="E826" s="103" t="b">
        <v>0</v>
      </c>
      <c r="F826" s="103" t="b">
        <v>0</v>
      </c>
      <c r="G826" s="103" t="b">
        <v>0</v>
      </c>
    </row>
    <row r="827" spans="1:7" ht="15">
      <c r="A827" s="105" t="s">
        <v>1169</v>
      </c>
      <c r="B827" s="103">
        <v>2</v>
      </c>
      <c r="C827" s="107">
        <v>0.0005345628778915204</v>
      </c>
      <c r="D827" s="103" t="s">
        <v>1345</v>
      </c>
      <c r="E827" s="103" t="b">
        <v>0</v>
      </c>
      <c r="F827" s="103" t="b">
        <v>0</v>
      </c>
      <c r="G827" s="103" t="b">
        <v>0</v>
      </c>
    </row>
    <row r="828" spans="1:7" ht="15">
      <c r="A828" s="105" t="s">
        <v>1170</v>
      </c>
      <c r="B828" s="103">
        <v>2</v>
      </c>
      <c r="C828" s="107">
        <v>0.000437784226335828</v>
      </c>
      <c r="D828" s="103" t="s">
        <v>1345</v>
      </c>
      <c r="E828" s="103" t="b">
        <v>0</v>
      </c>
      <c r="F828" s="103" t="b">
        <v>0</v>
      </c>
      <c r="G828" s="103" t="b">
        <v>0</v>
      </c>
    </row>
    <row r="829" spans="1:7" ht="15">
      <c r="A829" s="105" t="s">
        <v>1171</v>
      </c>
      <c r="B829" s="103">
        <v>2</v>
      </c>
      <c r="C829" s="107">
        <v>0.0005345628778915204</v>
      </c>
      <c r="D829" s="103" t="s">
        <v>1345</v>
      </c>
      <c r="E829" s="103" t="b">
        <v>0</v>
      </c>
      <c r="F829" s="103" t="b">
        <v>0</v>
      </c>
      <c r="G829" s="103" t="b">
        <v>0</v>
      </c>
    </row>
    <row r="830" spans="1:7" ht="15">
      <c r="A830" s="105" t="s">
        <v>1172</v>
      </c>
      <c r="B830" s="103">
        <v>2</v>
      </c>
      <c r="C830" s="107">
        <v>0.0005345628778915204</v>
      </c>
      <c r="D830" s="103" t="s">
        <v>1345</v>
      </c>
      <c r="E830" s="103" t="b">
        <v>0</v>
      </c>
      <c r="F830" s="103" t="b">
        <v>0</v>
      </c>
      <c r="G830" s="103" t="b">
        <v>0</v>
      </c>
    </row>
    <row r="831" spans="1:7" ht="15">
      <c r="A831" s="105" t="s">
        <v>1173</v>
      </c>
      <c r="B831" s="103">
        <v>2</v>
      </c>
      <c r="C831" s="107">
        <v>0.0005345628778915204</v>
      </c>
      <c r="D831" s="103" t="s">
        <v>1345</v>
      </c>
      <c r="E831" s="103" t="b">
        <v>0</v>
      </c>
      <c r="F831" s="103" t="b">
        <v>0</v>
      </c>
      <c r="G831" s="103" t="b">
        <v>0</v>
      </c>
    </row>
    <row r="832" spans="1:7" ht="15">
      <c r="A832" s="105" t="s">
        <v>1174</v>
      </c>
      <c r="B832" s="103">
        <v>2</v>
      </c>
      <c r="C832" s="107">
        <v>0.000437784226335828</v>
      </c>
      <c r="D832" s="103" t="s">
        <v>1345</v>
      </c>
      <c r="E832" s="103" t="b">
        <v>0</v>
      </c>
      <c r="F832" s="103" t="b">
        <v>0</v>
      </c>
      <c r="G832" s="103" t="b">
        <v>0</v>
      </c>
    </row>
    <row r="833" spans="1:7" ht="15">
      <c r="A833" s="105" t="s">
        <v>1175</v>
      </c>
      <c r="B833" s="103">
        <v>2</v>
      </c>
      <c r="C833" s="107">
        <v>0.0005345628778915204</v>
      </c>
      <c r="D833" s="103" t="s">
        <v>1345</v>
      </c>
      <c r="E833" s="103" t="b">
        <v>0</v>
      </c>
      <c r="F833" s="103" t="b">
        <v>0</v>
      </c>
      <c r="G833" s="103" t="b">
        <v>0</v>
      </c>
    </row>
    <row r="834" spans="1:7" ht="15">
      <c r="A834" s="105" t="s">
        <v>1176</v>
      </c>
      <c r="B834" s="103">
        <v>2</v>
      </c>
      <c r="C834" s="107">
        <v>0.0005345628778915204</v>
      </c>
      <c r="D834" s="103" t="s">
        <v>1345</v>
      </c>
      <c r="E834" s="103" t="b">
        <v>0</v>
      </c>
      <c r="F834" s="103" t="b">
        <v>0</v>
      </c>
      <c r="G834" s="103" t="b">
        <v>0</v>
      </c>
    </row>
    <row r="835" spans="1:7" ht="15">
      <c r="A835" s="105" t="s">
        <v>1177</v>
      </c>
      <c r="B835" s="103">
        <v>2</v>
      </c>
      <c r="C835" s="107">
        <v>0.000437784226335828</v>
      </c>
      <c r="D835" s="103" t="s">
        <v>1345</v>
      </c>
      <c r="E835" s="103" t="b">
        <v>0</v>
      </c>
      <c r="F835" s="103" t="b">
        <v>0</v>
      </c>
      <c r="G835" s="103" t="b">
        <v>0</v>
      </c>
    </row>
    <row r="836" spans="1:7" ht="15">
      <c r="A836" s="105" t="s">
        <v>1178</v>
      </c>
      <c r="B836" s="103">
        <v>2</v>
      </c>
      <c r="C836" s="107">
        <v>0.0005345628778915204</v>
      </c>
      <c r="D836" s="103" t="s">
        <v>1345</v>
      </c>
      <c r="E836" s="103" t="b">
        <v>0</v>
      </c>
      <c r="F836" s="103" t="b">
        <v>0</v>
      </c>
      <c r="G836" s="103" t="b">
        <v>0</v>
      </c>
    </row>
    <row r="837" spans="1:7" ht="15">
      <c r="A837" s="105" t="s">
        <v>1179</v>
      </c>
      <c r="B837" s="103">
        <v>2</v>
      </c>
      <c r="C837" s="107">
        <v>0.0005345628778915204</v>
      </c>
      <c r="D837" s="103" t="s">
        <v>1345</v>
      </c>
      <c r="E837" s="103" t="b">
        <v>0</v>
      </c>
      <c r="F837" s="103" t="b">
        <v>0</v>
      </c>
      <c r="G837" s="103" t="b">
        <v>0</v>
      </c>
    </row>
    <row r="838" spans="1:7" ht="15">
      <c r="A838" s="105" t="s">
        <v>1180</v>
      </c>
      <c r="B838" s="103">
        <v>2</v>
      </c>
      <c r="C838" s="107">
        <v>0.0005345628778915204</v>
      </c>
      <c r="D838" s="103" t="s">
        <v>1345</v>
      </c>
      <c r="E838" s="103" t="b">
        <v>0</v>
      </c>
      <c r="F838" s="103" t="b">
        <v>0</v>
      </c>
      <c r="G838" s="103" t="b">
        <v>0</v>
      </c>
    </row>
    <row r="839" spans="1:7" ht="15">
      <c r="A839" s="105" t="s">
        <v>1181</v>
      </c>
      <c r="B839" s="103">
        <v>2</v>
      </c>
      <c r="C839" s="107">
        <v>0.0005345628778915204</v>
      </c>
      <c r="D839" s="103" t="s">
        <v>1345</v>
      </c>
      <c r="E839" s="103" t="b">
        <v>0</v>
      </c>
      <c r="F839" s="103" t="b">
        <v>0</v>
      </c>
      <c r="G839" s="103" t="b">
        <v>0</v>
      </c>
    </row>
    <row r="840" spans="1:7" ht="15">
      <c r="A840" s="105" t="s">
        <v>1182</v>
      </c>
      <c r="B840" s="103">
        <v>2</v>
      </c>
      <c r="C840" s="107">
        <v>0.0005345628778915204</v>
      </c>
      <c r="D840" s="103" t="s">
        <v>1345</v>
      </c>
      <c r="E840" s="103" t="b">
        <v>0</v>
      </c>
      <c r="F840" s="103" t="b">
        <v>0</v>
      </c>
      <c r="G840" s="103" t="b">
        <v>0</v>
      </c>
    </row>
    <row r="841" spans="1:7" ht="15">
      <c r="A841" s="105" t="s">
        <v>1183</v>
      </c>
      <c r="B841" s="103">
        <v>2</v>
      </c>
      <c r="C841" s="107">
        <v>0.000437784226335828</v>
      </c>
      <c r="D841" s="103" t="s">
        <v>1345</v>
      </c>
      <c r="E841" s="103" t="b">
        <v>0</v>
      </c>
      <c r="F841" s="103" t="b">
        <v>0</v>
      </c>
      <c r="G841" s="103" t="b">
        <v>0</v>
      </c>
    </row>
    <row r="842" spans="1:7" ht="15">
      <c r="A842" s="105" t="s">
        <v>1184</v>
      </c>
      <c r="B842" s="103">
        <v>2</v>
      </c>
      <c r="C842" s="107">
        <v>0.000437784226335828</v>
      </c>
      <c r="D842" s="103" t="s">
        <v>1345</v>
      </c>
      <c r="E842" s="103" t="b">
        <v>0</v>
      </c>
      <c r="F842" s="103" t="b">
        <v>0</v>
      </c>
      <c r="G842" s="103" t="b">
        <v>0</v>
      </c>
    </row>
    <row r="843" spans="1:7" ht="15">
      <c r="A843" s="105" t="s">
        <v>1185</v>
      </c>
      <c r="B843" s="103">
        <v>2</v>
      </c>
      <c r="C843" s="107">
        <v>0.000437784226335828</v>
      </c>
      <c r="D843" s="103" t="s">
        <v>1345</v>
      </c>
      <c r="E843" s="103" t="b">
        <v>0</v>
      </c>
      <c r="F843" s="103" t="b">
        <v>0</v>
      </c>
      <c r="G843" s="103" t="b">
        <v>0</v>
      </c>
    </row>
    <row r="844" spans="1:7" ht="15">
      <c r="A844" s="105" t="s">
        <v>1186</v>
      </c>
      <c r="B844" s="103">
        <v>2</v>
      </c>
      <c r="C844" s="107">
        <v>0.000437784226335828</v>
      </c>
      <c r="D844" s="103" t="s">
        <v>1345</v>
      </c>
      <c r="E844" s="103" t="b">
        <v>0</v>
      </c>
      <c r="F844" s="103" t="b">
        <v>0</v>
      </c>
      <c r="G844" s="103" t="b">
        <v>0</v>
      </c>
    </row>
    <row r="845" spans="1:7" ht="15">
      <c r="A845" s="105" t="s">
        <v>1187</v>
      </c>
      <c r="B845" s="103">
        <v>2</v>
      </c>
      <c r="C845" s="107">
        <v>0.000437784226335828</v>
      </c>
      <c r="D845" s="103" t="s">
        <v>1345</v>
      </c>
      <c r="E845" s="103" t="b">
        <v>0</v>
      </c>
      <c r="F845" s="103" t="b">
        <v>0</v>
      </c>
      <c r="G845" s="103" t="b">
        <v>0</v>
      </c>
    </row>
    <row r="846" spans="1:7" ht="15">
      <c r="A846" s="105" t="s">
        <v>1188</v>
      </c>
      <c r="B846" s="103">
        <v>2</v>
      </c>
      <c r="C846" s="107">
        <v>0.000437784226335828</v>
      </c>
      <c r="D846" s="103" t="s">
        <v>1345</v>
      </c>
      <c r="E846" s="103" t="b">
        <v>1</v>
      </c>
      <c r="F846" s="103" t="b">
        <v>0</v>
      </c>
      <c r="G846" s="103" t="b">
        <v>0</v>
      </c>
    </row>
    <row r="847" spans="1:7" ht="15">
      <c r="A847" s="105" t="s">
        <v>1189</v>
      </c>
      <c r="B847" s="103">
        <v>2</v>
      </c>
      <c r="C847" s="107">
        <v>0.0005345628778915204</v>
      </c>
      <c r="D847" s="103" t="s">
        <v>1345</v>
      </c>
      <c r="E847" s="103" t="b">
        <v>0</v>
      </c>
      <c r="F847" s="103" t="b">
        <v>0</v>
      </c>
      <c r="G847" s="103" t="b">
        <v>0</v>
      </c>
    </row>
    <row r="848" spans="1:7" ht="15">
      <c r="A848" s="105" t="s">
        <v>1190</v>
      </c>
      <c r="B848" s="103">
        <v>2</v>
      </c>
      <c r="C848" s="107">
        <v>0.000437784226335828</v>
      </c>
      <c r="D848" s="103" t="s">
        <v>1345</v>
      </c>
      <c r="E848" s="103" t="b">
        <v>0</v>
      </c>
      <c r="F848" s="103" t="b">
        <v>0</v>
      </c>
      <c r="G848" s="103" t="b">
        <v>0</v>
      </c>
    </row>
    <row r="849" spans="1:7" ht="15">
      <c r="A849" s="105" t="s">
        <v>1191</v>
      </c>
      <c r="B849" s="103">
        <v>2</v>
      </c>
      <c r="C849" s="107">
        <v>0.000437784226335828</v>
      </c>
      <c r="D849" s="103" t="s">
        <v>1345</v>
      </c>
      <c r="E849" s="103" t="b">
        <v>0</v>
      </c>
      <c r="F849" s="103" t="b">
        <v>0</v>
      </c>
      <c r="G849" s="103" t="b">
        <v>0</v>
      </c>
    </row>
    <row r="850" spans="1:7" ht="15">
      <c r="A850" s="105" t="s">
        <v>1192</v>
      </c>
      <c r="B850" s="103">
        <v>2</v>
      </c>
      <c r="C850" s="107">
        <v>0.000437784226335828</v>
      </c>
      <c r="D850" s="103" t="s">
        <v>1345</v>
      </c>
      <c r="E850" s="103" t="b">
        <v>0</v>
      </c>
      <c r="F850" s="103" t="b">
        <v>0</v>
      </c>
      <c r="G850" s="103" t="b">
        <v>0</v>
      </c>
    </row>
    <row r="851" spans="1:7" ht="15">
      <c r="A851" s="105" t="s">
        <v>1193</v>
      </c>
      <c r="B851" s="103">
        <v>2</v>
      </c>
      <c r="C851" s="107">
        <v>0.000437784226335828</v>
      </c>
      <c r="D851" s="103" t="s">
        <v>1345</v>
      </c>
      <c r="E851" s="103" t="b">
        <v>0</v>
      </c>
      <c r="F851" s="103" t="b">
        <v>0</v>
      </c>
      <c r="G851" s="103" t="b">
        <v>0</v>
      </c>
    </row>
    <row r="852" spans="1:7" ht="15">
      <c r="A852" s="105" t="s">
        <v>1194</v>
      </c>
      <c r="B852" s="103">
        <v>2</v>
      </c>
      <c r="C852" s="107">
        <v>0.000437784226335828</v>
      </c>
      <c r="D852" s="103" t="s">
        <v>1345</v>
      </c>
      <c r="E852" s="103" t="b">
        <v>0</v>
      </c>
      <c r="F852" s="103" t="b">
        <v>0</v>
      </c>
      <c r="G852" s="103" t="b">
        <v>0</v>
      </c>
    </row>
    <row r="853" spans="1:7" ht="15">
      <c r="A853" s="105" t="s">
        <v>1195</v>
      </c>
      <c r="B853" s="103">
        <v>2</v>
      </c>
      <c r="C853" s="107">
        <v>0.0005345628778915204</v>
      </c>
      <c r="D853" s="103" t="s">
        <v>1345</v>
      </c>
      <c r="E853" s="103" t="b">
        <v>0</v>
      </c>
      <c r="F853" s="103" t="b">
        <v>0</v>
      </c>
      <c r="G853" s="103" t="b">
        <v>0</v>
      </c>
    </row>
    <row r="854" spans="1:7" ht="15">
      <c r="A854" s="105" t="s">
        <v>1196</v>
      </c>
      <c r="B854" s="103">
        <v>2</v>
      </c>
      <c r="C854" s="107">
        <v>0.000437784226335828</v>
      </c>
      <c r="D854" s="103" t="s">
        <v>1345</v>
      </c>
      <c r="E854" s="103" t="b">
        <v>0</v>
      </c>
      <c r="F854" s="103" t="b">
        <v>0</v>
      </c>
      <c r="G854" s="103" t="b">
        <v>0</v>
      </c>
    </row>
    <row r="855" spans="1:7" ht="15">
      <c r="A855" s="105" t="s">
        <v>1197</v>
      </c>
      <c r="B855" s="103">
        <v>2</v>
      </c>
      <c r="C855" s="107">
        <v>0.0005345628778915204</v>
      </c>
      <c r="D855" s="103" t="s">
        <v>1345</v>
      </c>
      <c r="E855" s="103" t="b">
        <v>0</v>
      </c>
      <c r="F855" s="103" t="b">
        <v>0</v>
      </c>
      <c r="G855" s="103" t="b">
        <v>0</v>
      </c>
    </row>
    <row r="856" spans="1:7" ht="15">
      <c r="A856" s="105" t="s">
        <v>1198</v>
      </c>
      <c r="B856" s="103">
        <v>2</v>
      </c>
      <c r="C856" s="107">
        <v>0.000437784226335828</v>
      </c>
      <c r="D856" s="103" t="s">
        <v>1345</v>
      </c>
      <c r="E856" s="103" t="b">
        <v>0</v>
      </c>
      <c r="F856" s="103" t="b">
        <v>0</v>
      </c>
      <c r="G856" s="103" t="b">
        <v>0</v>
      </c>
    </row>
    <row r="857" spans="1:7" ht="15">
      <c r="A857" s="105" t="s">
        <v>1199</v>
      </c>
      <c r="B857" s="103">
        <v>2</v>
      </c>
      <c r="C857" s="107">
        <v>0.000437784226335828</v>
      </c>
      <c r="D857" s="103" t="s">
        <v>1345</v>
      </c>
      <c r="E857" s="103" t="b">
        <v>0</v>
      </c>
      <c r="F857" s="103" t="b">
        <v>0</v>
      </c>
      <c r="G857" s="103" t="b">
        <v>0</v>
      </c>
    </row>
    <row r="858" spans="1:7" ht="15">
      <c r="A858" s="105" t="s">
        <v>1200</v>
      </c>
      <c r="B858" s="103">
        <v>2</v>
      </c>
      <c r="C858" s="107">
        <v>0.000437784226335828</v>
      </c>
      <c r="D858" s="103" t="s">
        <v>1345</v>
      </c>
      <c r="E858" s="103" t="b">
        <v>0</v>
      </c>
      <c r="F858" s="103" t="b">
        <v>0</v>
      </c>
      <c r="G858" s="103" t="b">
        <v>0</v>
      </c>
    </row>
    <row r="859" spans="1:7" ht="15">
      <c r="A859" s="105" t="s">
        <v>1201</v>
      </c>
      <c r="B859" s="103">
        <v>2</v>
      </c>
      <c r="C859" s="107">
        <v>0.000437784226335828</v>
      </c>
      <c r="D859" s="103" t="s">
        <v>1345</v>
      </c>
      <c r="E859" s="103" t="b">
        <v>0</v>
      </c>
      <c r="F859" s="103" t="b">
        <v>0</v>
      </c>
      <c r="G859" s="103" t="b">
        <v>0</v>
      </c>
    </row>
    <row r="860" spans="1:7" ht="15">
      <c r="A860" s="105" t="s">
        <v>1202</v>
      </c>
      <c r="B860" s="103">
        <v>2</v>
      </c>
      <c r="C860" s="107">
        <v>0.0005345628778915204</v>
      </c>
      <c r="D860" s="103" t="s">
        <v>1345</v>
      </c>
      <c r="E860" s="103" t="b">
        <v>0</v>
      </c>
      <c r="F860" s="103" t="b">
        <v>0</v>
      </c>
      <c r="G860" s="103" t="b">
        <v>0</v>
      </c>
    </row>
    <row r="861" spans="1:7" ht="15">
      <c r="A861" s="105" t="s">
        <v>1203</v>
      </c>
      <c r="B861" s="103">
        <v>2</v>
      </c>
      <c r="C861" s="107">
        <v>0.000437784226335828</v>
      </c>
      <c r="D861" s="103" t="s">
        <v>1345</v>
      </c>
      <c r="E861" s="103" t="b">
        <v>0</v>
      </c>
      <c r="F861" s="103" t="b">
        <v>0</v>
      </c>
      <c r="G861" s="103" t="b">
        <v>0</v>
      </c>
    </row>
    <row r="862" spans="1:7" ht="15">
      <c r="A862" s="105" t="s">
        <v>1204</v>
      </c>
      <c r="B862" s="103">
        <v>2</v>
      </c>
      <c r="C862" s="107">
        <v>0.0005345628778915204</v>
      </c>
      <c r="D862" s="103" t="s">
        <v>1345</v>
      </c>
      <c r="E862" s="103" t="b">
        <v>0</v>
      </c>
      <c r="F862" s="103" t="b">
        <v>0</v>
      </c>
      <c r="G862" s="103" t="b">
        <v>0</v>
      </c>
    </row>
    <row r="863" spans="1:7" ht="15">
      <c r="A863" s="105" t="s">
        <v>1205</v>
      </c>
      <c r="B863" s="103">
        <v>2</v>
      </c>
      <c r="C863" s="107">
        <v>0.0005345628778915204</v>
      </c>
      <c r="D863" s="103" t="s">
        <v>1345</v>
      </c>
      <c r="E863" s="103" t="b">
        <v>0</v>
      </c>
      <c r="F863" s="103" t="b">
        <v>0</v>
      </c>
      <c r="G863" s="103" t="b">
        <v>0</v>
      </c>
    </row>
    <row r="864" spans="1:7" ht="15">
      <c r="A864" s="105" t="s">
        <v>1206</v>
      </c>
      <c r="B864" s="103">
        <v>2</v>
      </c>
      <c r="C864" s="107">
        <v>0.000437784226335828</v>
      </c>
      <c r="D864" s="103" t="s">
        <v>1345</v>
      </c>
      <c r="E864" s="103" t="b">
        <v>0</v>
      </c>
      <c r="F864" s="103" t="b">
        <v>0</v>
      </c>
      <c r="G864" s="103" t="b">
        <v>0</v>
      </c>
    </row>
    <row r="865" spans="1:7" ht="15">
      <c r="A865" s="105" t="s">
        <v>1207</v>
      </c>
      <c r="B865" s="103">
        <v>2</v>
      </c>
      <c r="C865" s="107">
        <v>0.000437784226335828</v>
      </c>
      <c r="D865" s="103" t="s">
        <v>1345</v>
      </c>
      <c r="E865" s="103" t="b">
        <v>0</v>
      </c>
      <c r="F865" s="103" t="b">
        <v>0</v>
      </c>
      <c r="G865" s="103" t="b">
        <v>0</v>
      </c>
    </row>
    <row r="866" spans="1:7" ht="15">
      <c r="A866" s="105" t="s">
        <v>1208</v>
      </c>
      <c r="B866" s="103">
        <v>2</v>
      </c>
      <c r="C866" s="107">
        <v>0.000437784226335828</v>
      </c>
      <c r="D866" s="103" t="s">
        <v>1345</v>
      </c>
      <c r="E866" s="103" t="b">
        <v>1</v>
      </c>
      <c r="F866" s="103" t="b">
        <v>0</v>
      </c>
      <c r="G866" s="103" t="b">
        <v>0</v>
      </c>
    </row>
    <row r="867" spans="1:7" ht="15">
      <c r="A867" s="105" t="s">
        <v>1209</v>
      </c>
      <c r="B867" s="103">
        <v>2</v>
      </c>
      <c r="C867" s="107">
        <v>0.000437784226335828</v>
      </c>
      <c r="D867" s="103" t="s">
        <v>1345</v>
      </c>
      <c r="E867" s="103" t="b">
        <v>0</v>
      </c>
      <c r="F867" s="103" t="b">
        <v>0</v>
      </c>
      <c r="G867" s="103" t="b">
        <v>0</v>
      </c>
    </row>
    <row r="868" spans="1:7" ht="15">
      <c r="A868" s="105" t="s">
        <v>1210</v>
      </c>
      <c r="B868" s="103">
        <v>2</v>
      </c>
      <c r="C868" s="107">
        <v>0.0005345628778915204</v>
      </c>
      <c r="D868" s="103" t="s">
        <v>1345</v>
      </c>
      <c r="E868" s="103" t="b">
        <v>0</v>
      </c>
      <c r="F868" s="103" t="b">
        <v>0</v>
      </c>
      <c r="G868" s="103" t="b">
        <v>0</v>
      </c>
    </row>
    <row r="869" spans="1:7" ht="15">
      <c r="A869" s="105" t="s">
        <v>1211</v>
      </c>
      <c r="B869" s="103">
        <v>2</v>
      </c>
      <c r="C869" s="107">
        <v>0.000437784226335828</v>
      </c>
      <c r="D869" s="103" t="s">
        <v>1345</v>
      </c>
      <c r="E869" s="103" t="b">
        <v>0</v>
      </c>
      <c r="F869" s="103" t="b">
        <v>0</v>
      </c>
      <c r="G869" s="103" t="b">
        <v>0</v>
      </c>
    </row>
    <row r="870" spans="1:7" ht="15">
      <c r="A870" s="105" t="s">
        <v>1212</v>
      </c>
      <c r="B870" s="103">
        <v>2</v>
      </c>
      <c r="C870" s="107">
        <v>0.0005345628778915204</v>
      </c>
      <c r="D870" s="103" t="s">
        <v>1345</v>
      </c>
      <c r="E870" s="103" t="b">
        <v>0</v>
      </c>
      <c r="F870" s="103" t="b">
        <v>0</v>
      </c>
      <c r="G870" s="103" t="b">
        <v>0</v>
      </c>
    </row>
    <row r="871" spans="1:7" ht="15">
      <c r="A871" s="105" t="s">
        <v>1213</v>
      </c>
      <c r="B871" s="103">
        <v>2</v>
      </c>
      <c r="C871" s="107">
        <v>0.000437784226335828</v>
      </c>
      <c r="D871" s="103" t="s">
        <v>1345</v>
      </c>
      <c r="E871" s="103" t="b">
        <v>0</v>
      </c>
      <c r="F871" s="103" t="b">
        <v>0</v>
      </c>
      <c r="G871" s="103" t="b">
        <v>0</v>
      </c>
    </row>
    <row r="872" spans="1:7" ht="15">
      <c r="A872" s="105" t="s">
        <v>1214</v>
      </c>
      <c r="B872" s="103">
        <v>2</v>
      </c>
      <c r="C872" s="107">
        <v>0.000437784226335828</v>
      </c>
      <c r="D872" s="103" t="s">
        <v>1345</v>
      </c>
      <c r="E872" s="103" t="b">
        <v>0</v>
      </c>
      <c r="F872" s="103" t="b">
        <v>0</v>
      </c>
      <c r="G872" s="103" t="b">
        <v>0</v>
      </c>
    </row>
    <row r="873" spans="1:7" ht="15">
      <c r="A873" s="105" t="s">
        <v>1215</v>
      </c>
      <c r="B873" s="103">
        <v>2</v>
      </c>
      <c r="C873" s="107">
        <v>0.000437784226335828</v>
      </c>
      <c r="D873" s="103" t="s">
        <v>1345</v>
      </c>
      <c r="E873" s="103" t="b">
        <v>0</v>
      </c>
      <c r="F873" s="103" t="b">
        <v>0</v>
      </c>
      <c r="G873" s="103" t="b">
        <v>0</v>
      </c>
    </row>
    <row r="874" spans="1:7" ht="15">
      <c r="A874" s="105" t="s">
        <v>1216</v>
      </c>
      <c r="B874" s="103">
        <v>2</v>
      </c>
      <c r="C874" s="107">
        <v>0.000437784226335828</v>
      </c>
      <c r="D874" s="103" t="s">
        <v>1345</v>
      </c>
      <c r="E874" s="103" t="b">
        <v>0</v>
      </c>
      <c r="F874" s="103" t="b">
        <v>0</v>
      </c>
      <c r="G874" s="103" t="b">
        <v>0</v>
      </c>
    </row>
    <row r="875" spans="1:7" ht="15">
      <c r="A875" s="105" t="s">
        <v>1217</v>
      </c>
      <c r="B875" s="103">
        <v>2</v>
      </c>
      <c r="C875" s="107">
        <v>0.000437784226335828</v>
      </c>
      <c r="D875" s="103" t="s">
        <v>1345</v>
      </c>
      <c r="E875" s="103" t="b">
        <v>0</v>
      </c>
      <c r="F875" s="103" t="b">
        <v>0</v>
      </c>
      <c r="G875" s="103" t="b">
        <v>0</v>
      </c>
    </row>
    <row r="876" spans="1:7" ht="15">
      <c r="A876" s="105" t="s">
        <v>1218</v>
      </c>
      <c r="B876" s="103">
        <v>2</v>
      </c>
      <c r="C876" s="107">
        <v>0.000437784226335828</v>
      </c>
      <c r="D876" s="103" t="s">
        <v>1345</v>
      </c>
      <c r="E876" s="103" t="b">
        <v>0</v>
      </c>
      <c r="F876" s="103" t="b">
        <v>0</v>
      </c>
      <c r="G876" s="103" t="b">
        <v>0</v>
      </c>
    </row>
    <row r="877" spans="1:7" ht="15">
      <c r="A877" s="105" t="s">
        <v>1219</v>
      </c>
      <c r="B877" s="103">
        <v>2</v>
      </c>
      <c r="C877" s="107">
        <v>0.000437784226335828</v>
      </c>
      <c r="D877" s="103" t="s">
        <v>1345</v>
      </c>
      <c r="E877" s="103" t="b">
        <v>0</v>
      </c>
      <c r="F877" s="103" t="b">
        <v>0</v>
      </c>
      <c r="G877" s="103" t="b">
        <v>0</v>
      </c>
    </row>
    <row r="878" spans="1:7" ht="15">
      <c r="A878" s="105" t="s">
        <v>1220</v>
      </c>
      <c r="B878" s="103">
        <v>2</v>
      </c>
      <c r="C878" s="107">
        <v>0.000437784226335828</v>
      </c>
      <c r="D878" s="103" t="s">
        <v>1345</v>
      </c>
      <c r="E878" s="103" t="b">
        <v>0</v>
      </c>
      <c r="F878" s="103" t="b">
        <v>0</v>
      </c>
      <c r="G878" s="103" t="b">
        <v>0</v>
      </c>
    </row>
    <row r="879" spans="1:7" ht="15">
      <c r="A879" s="105" t="s">
        <v>1221</v>
      </c>
      <c r="B879" s="103">
        <v>2</v>
      </c>
      <c r="C879" s="107">
        <v>0.000437784226335828</v>
      </c>
      <c r="D879" s="103" t="s">
        <v>1345</v>
      </c>
      <c r="E879" s="103" t="b">
        <v>0</v>
      </c>
      <c r="F879" s="103" t="b">
        <v>0</v>
      </c>
      <c r="G879" s="103" t="b">
        <v>0</v>
      </c>
    </row>
    <row r="880" spans="1:7" ht="15">
      <c r="A880" s="105" t="s">
        <v>1222</v>
      </c>
      <c r="B880" s="103">
        <v>2</v>
      </c>
      <c r="C880" s="107">
        <v>0.000437784226335828</v>
      </c>
      <c r="D880" s="103" t="s">
        <v>1345</v>
      </c>
      <c r="E880" s="103" t="b">
        <v>0</v>
      </c>
      <c r="F880" s="103" t="b">
        <v>0</v>
      </c>
      <c r="G880" s="103" t="b">
        <v>0</v>
      </c>
    </row>
    <row r="881" spans="1:7" ht="15">
      <c r="A881" s="105" t="s">
        <v>1223</v>
      </c>
      <c r="B881" s="103">
        <v>2</v>
      </c>
      <c r="C881" s="107">
        <v>0.000437784226335828</v>
      </c>
      <c r="D881" s="103" t="s">
        <v>1345</v>
      </c>
      <c r="E881" s="103" t="b">
        <v>0</v>
      </c>
      <c r="F881" s="103" t="b">
        <v>0</v>
      </c>
      <c r="G881" s="103" t="b">
        <v>0</v>
      </c>
    </row>
    <row r="882" spans="1:7" ht="15">
      <c r="A882" s="105" t="s">
        <v>1224</v>
      </c>
      <c r="B882" s="103">
        <v>2</v>
      </c>
      <c r="C882" s="107">
        <v>0.000437784226335828</v>
      </c>
      <c r="D882" s="103" t="s">
        <v>1345</v>
      </c>
      <c r="E882" s="103" t="b">
        <v>0</v>
      </c>
      <c r="F882" s="103" t="b">
        <v>0</v>
      </c>
      <c r="G882" s="103" t="b">
        <v>0</v>
      </c>
    </row>
    <row r="883" spans="1:7" ht="15">
      <c r="A883" s="105" t="s">
        <v>1225</v>
      </c>
      <c r="B883" s="103">
        <v>2</v>
      </c>
      <c r="C883" s="107">
        <v>0.000437784226335828</v>
      </c>
      <c r="D883" s="103" t="s">
        <v>1345</v>
      </c>
      <c r="E883" s="103" t="b">
        <v>0</v>
      </c>
      <c r="F883" s="103" t="b">
        <v>0</v>
      </c>
      <c r="G883" s="103" t="b">
        <v>0</v>
      </c>
    </row>
    <row r="884" spans="1:7" ht="15">
      <c r="A884" s="105" t="s">
        <v>1226</v>
      </c>
      <c r="B884" s="103">
        <v>2</v>
      </c>
      <c r="C884" s="107">
        <v>0.000437784226335828</v>
      </c>
      <c r="D884" s="103" t="s">
        <v>1345</v>
      </c>
      <c r="E884" s="103" t="b">
        <v>0</v>
      </c>
      <c r="F884" s="103" t="b">
        <v>0</v>
      </c>
      <c r="G884" s="103" t="b">
        <v>0</v>
      </c>
    </row>
    <row r="885" spans="1:7" ht="15">
      <c r="A885" s="105" t="s">
        <v>1227</v>
      </c>
      <c r="B885" s="103">
        <v>2</v>
      </c>
      <c r="C885" s="107">
        <v>0.000437784226335828</v>
      </c>
      <c r="D885" s="103" t="s">
        <v>1345</v>
      </c>
      <c r="E885" s="103" t="b">
        <v>0</v>
      </c>
      <c r="F885" s="103" t="b">
        <v>0</v>
      </c>
      <c r="G885" s="103" t="b">
        <v>0</v>
      </c>
    </row>
    <row r="886" spans="1:7" ht="15">
      <c r="A886" s="105" t="s">
        <v>1228</v>
      </c>
      <c r="B886" s="103">
        <v>2</v>
      </c>
      <c r="C886" s="107">
        <v>0.000437784226335828</v>
      </c>
      <c r="D886" s="103" t="s">
        <v>1345</v>
      </c>
      <c r="E886" s="103" t="b">
        <v>0</v>
      </c>
      <c r="F886" s="103" t="b">
        <v>0</v>
      </c>
      <c r="G886" s="103" t="b">
        <v>0</v>
      </c>
    </row>
    <row r="887" spans="1:7" ht="15">
      <c r="A887" s="105" t="s">
        <v>1229</v>
      </c>
      <c r="B887" s="103">
        <v>2</v>
      </c>
      <c r="C887" s="107">
        <v>0.000437784226335828</v>
      </c>
      <c r="D887" s="103" t="s">
        <v>1345</v>
      </c>
      <c r="E887" s="103" t="b">
        <v>0</v>
      </c>
      <c r="F887" s="103" t="b">
        <v>0</v>
      </c>
      <c r="G887" s="103" t="b">
        <v>0</v>
      </c>
    </row>
    <row r="888" spans="1:7" ht="15">
      <c r="A888" s="105" t="s">
        <v>1230</v>
      </c>
      <c r="B888" s="103">
        <v>2</v>
      </c>
      <c r="C888" s="107">
        <v>0.000437784226335828</v>
      </c>
      <c r="D888" s="103" t="s">
        <v>1345</v>
      </c>
      <c r="E888" s="103" t="b">
        <v>0</v>
      </c>
      <c r="F888" s="103" t="b">
        <v>0</v>
      </c>
      <c r="G888" s="103" t="b">
        <v>0</v>
      </c>
    </row>
    <row r="889" spans="1:7" ht="15">
      <c r="A889" s="105" t="s">
        <v>1231</v>
      </c>
      <c r="B889" s="103">
        <v>2</v>
      </c>
      <c r="C889" s="107">
        <v>0.000437784226335828</v>
      </c>
      <c r="D889" s="103" t="s">
        <v>1345</v>
      </c>
      <c r="E889" s="103" t="b">
        <v>0</v>
      </c>
      <c r="F889" s="103" t="b">
        <v>0</v>
      </c>
      <c r="G889" s="103" t="b">
        <v>0</v>
      </c>
    </row>
    <row r="890" spans="1:7" ht="15">
      <c r="A890" s="105" t="s">
        <v>1232</v>
      </c>
      <c r="B890" s="103">
        <v>2</v>
      </c>
      <c r="C890" s="107">
        <v>0.000437784226335828</v>
      </c>
      <c r="D890" s="103" t="s">
        <v>1345</v>
      </c>
      <c r="E890" s="103" t="b">
        <v>0</v>
      </c>
      <c r="F890" s="103" t="b">
        <v>0</v>
      </c>
      <c r="G890" s="103" t="b">
        <v>0</v>
      </c>
    </row>
    <row r="891" spans="1:7" ht="15">
      <c r="A891" s="105" t="s">
        <v>1233</v>
      </c>
      <c r="B891" s="103">
        <v>2</v>
      </c>
      <c r="C891" s="107">
        <v>0.000437784226335828</v>
      </c>
      <c r="D891" s="103" t="s">
        <v>1345</v>
      </c>
      <c r="E891" s="103" t="b">
        <v>0</v>
      </c>
      <c r="F891" s="103" t="b">
        <v>0</v>
      </c>
      <c r="G891" s="103" t="b">
        <v>0</v>
      </c>
    </row>
    <row r="892" spans="1:7" ht="15">
      <c r="A892" s="105" t="s">
        <v>1234</v>
      </c>
      <c r="B892" s="103">
        <v>2</v>
      </c>
      <c r="C892" s="107">
        <v>0.000437784226335828</v>
      </c>
      <c r="D892" s="103" t="s">
        <v>1345</v>
      </c>
      <c r="E892" s="103" t="b">
        <v>0</v>
      </c>
      <c r="F892" s="103" t="b">
        <v>1</v>
      </c>
      <c r="G892" s="103" t="b">
        <v>0</v>
      </c>
    </row>
    <row r="893" spans="1:7" ht="15">
      <c r="A893" s="105" t="s">
        <v>1235</v>
      </c>
      <c r="B893" s="103">
        <v>2</v>
      </c>
      <c r="C893" s="107">
        <v>0.000437784226335828</v>
      </c>
      <c r="D893" s="103" t="s">
        <v>1345</v>
      </c>
      <c r="E893" s="103" t="b">
        <v>0</v>
      </c>
      <c r="F893" s="103" t="b">
        <v>0</v>
      </c>
      <c r="G893" s="103" t="b">
        <v>0</v>
      </c>
    </row>
    <row r="894" spans="1:7" ht="15">
      <c r="A894" s="105" t="s">
        <v>1236</v>
      </c>
      <c r="B894" s="103">
        <v>2</v>
      </c>
      <c r="C894" s="107">
        <v>0.000437784226335828</v>
      </c>
      <c r="D894" s="103" t="s">
        <v>1345</v>
      </c>
      <c r="E894" s="103" t="b">
        <v>0</v>
      </c>
      <c r="F894" s="103" t="b">
        <v>0</v>
      </c>
      <c r="G894" s="103" t="b">
        <v>0</v>
      </c>
    </row>
    <row r="895" spans="1:7" ht="15">
      <c r="A895" s="105" t="s">
        <v>1237</v>
      </c>
      <c r="B895" s="103">
        <v>2</v>
      </c>
      <c r="C895" s="107">
        <v>0.000437784226335828</v>
      </c>
      <c r="D895" s="103" t="s">
        <v>1345</v>
      </c>
      <c r="E895" s="103" t="b">
        <v>0</v>
      </c>
      <c r="F895" s="103" t="b">
        <v>0</v>
      </c>
      <c r="G895" s="103" t="b">
        <v>0</v>
      </c>
    </row>
    <row r="896" spans="1:7" ht="15">
      <c r="A896" s="105" t="s">
        <v>1238</v>
      </c>
      <c r="B896" s="103">
        <v>2</v>
      </c>
      <c r="C896" s="107">
        <v>0.000437784226335828</v>
      </c>
      <c r="D896" s="103" t="s">
        <v>1345</v>
      </c>
      <c r="E896" s="103" t="b">
        <v>0</v>
      </c>
      <c r="F896" s="103" t="b">
        <v>0</v>
      </c>
      <c r="G896" s="103" t="b">
        <v>0</v>
      </c>
    </row>
    <row r="897" spans="1:7" ht="15">
      <c r="A897" s="105" t="s">
        <v>1239</v>
      </c>
      <c r="B897" s="103">
        <v>2</v>
      </c>
      <c r="C897" s="107">
        <v>0.000437784226335828</v>
      </c>
      <c r="D897" s="103" t="s">
        <v>1345</v>
      </c>
      <c r="E897" s="103" t="b">
        <v>0</v>
      </c>
      <c r="F897" s="103" t="b">
        <v>0</v>
      </c>
      <c r="G897" s="103" t="b">
        <v>0</v>
      </c>
    </row>
    <row r="898" spans="1:7" ht="15">
      <c r="A898" s="105" t="s">
        <v>1240</v>
      </c>
      <c r="B898" s="103">
        <v>2</v>
      </c>
      <c r="C898" s="107">
        <v>0.000437784226335828</v>
      </c>
      <c r="D898" s="103" t="s">
        <v>1345</v>
      </c>
      <c r="E898" s="103" t="b">
        <v>0</v>
      </c>
      <c r="F898" s="103" t="b">
        <v>0</v>
      </c>
      <c r="G898" s="103" t="b">
        <v>0</v>
      </c>
    </row>
    <row r="899" spans="1:7" ht="15">
      <c r="A899" s="105" t="s">
        <v>1241</v>
      </c>
      <c r="B899" s="103">
        <v>2</v>
      </c>
      <c r="C899" s="107">
        <v>0.000437784226335828</v>
      </c>
      <c r="D899" s="103" t="s">
        <v>1345</v>
      </c>
      <c r="E899" s="103" t="b">
        <v>0</v>
      </c>
      <c r="F899" s="103" t="b">
        <v>0</v>
      </c>
      <c r="G899" s="103" t="b">
        <v>0</v>
      </c>
    </row>
    <row r="900" spans="1:7" ht="15">
      <c r="A900" s="105" t="s">
        <v>1242</v>
      </c>
      <c r="B900" s="103">
        <v>2</v>
      </c>
      <c r="C900" s="107">
        <v>0.000437784226335828</v>
      </c>
      <c r="D900" s="103" t="s">
        <v>1345</v>
      </c>
      <c r="E900" s="103" t="b">
        <v>0</v>
      </c>
      <c r="F900" s="103" t="b">
        <v>0</v>
      </c>
      <c r="G900" s="103" t="b">
        <v>0</v>
      </c>
    </row>
    <row r="901" spans="1:7" ht="15">
      <c r="A901" s="105" t="s">
        <v>1243</v>
      </c>
      <c r="B901" s="103">
        <v>2</v>
      </c>
      <c r="C901" s="107">
        <v>0.000437784226335828</v>
      </c>
      <c r="D901" s="103" t="s">
        <v>1345</v>
      </c>
      <c r="E901" s="103" t="b">
        <v>0</v>
      </c>
      <c r="F901" s="103" t="b">
        <v>0</v>
      </c>
      <c r="G901" s="103" t="b">
        <v>0</v>
      </c>
    </row>
    <row r="902" spans="1:7" ht="15">
      <c r="A902" s="105" t="s">
        <v>1244</v>
      </c>
      <c r="B902" s="103">
        <v>2</v>
      </c>
      <c r="C902" s="107">
        <v>0.000437784226335828</v>
      </c>
      <c r="D902" s="103" t="s">
        <v>1345</v>
      </c>
      <c r="E902" s="103" t="b">
        <v>0</v>
      </c>
      <c r="F902" s="103" t="b">
        <v>0</v>
      </c>
      <c r="G902" s="103" t="b">
        <v>0</v>
      </c>
    </row>
    <row r="903" spans="1:7" ht="15">
      <c r="A903" s="105" t="s">
        <v>1245</v>
      </c>
      <c r="B903" s="103">
        <v>2</v>
      </c>
      <c r="C903" s="107">
        <v>0.000437784226335828</v>
      </c>
      <c r="D903" s="103" t="s">
        <v>1345</v>
      </c>
      <c r="E903" s="103" t="b">
        <v>0</v>
      </c>
      <c r="F903" s="103" t="b">
        <v>0</v>
      </c>
      <c r="G903" s="103" t="b">
        <v>0</v>
      </c>
    </row>
    <row r="904" spans="1:7" ht="15">
      <c r="A904" s="105" t="s">
        <v>1246</v>
      </c>
      <c r="B904" s="103">
        <v>2</v>
      </c>
      <c r="C904" s="107">
        <v>0.000437784226335828</v>
      </c>
      <c r="D904" s="103" t="s">
        <v>1345</v>
      </c>
      <c r="E904" s="103" t="b">
        <v>0</v>
      </c>
      <c r="F904" s="103" t="b">
        <v>1</v>
      </c>
      <c r="G904" s="103" t="b">
        <v>0</v>
      </c>
    </row>
    <row r="905" spans="1:7" ht="15">
      <c r="A905" s="105" t="s">
        <v>1247</v>
      </c>
      <c r="B905" s="103">
        <v>2</v>
      </c>
      <c r="C905" s="107">
        <v>0.000437784226335828</v>
      </c>
      <c r="D905" s="103" t="s">
        <v>1345</v>
      </c>
      <c r="E905" s="103" t="b">
        <v>0</v>
      </c>
      <c r="F905" s="103" t="b">
        <v>0</v>
      </c>
      <c r="G905" s="103" t="b">
        <v>0</v>
      </c>
    </row>
    <row r="906" spans="1:7" ht="15">
      <c r="A906" s="105" t="s">
        <v>1248</v>
      </c>
      <c r="B906" s="103">
        <v>2</v>
      </c>
      <c r="C906" s="107">
        <v>0.000437784226335828</v>
      </c>
      <c r="D906" s="103" t="s">
        <v>1345</v>
      </c>
      <c r="E906" s="103" t="b">
        <v>0</v>
      </c>
      <c r="F906" s="103" t="b">
        <v>0</v>
      </c>
      <c r="G906" s="103" t="b">
        <v>0</v>
      </c>
    </row>
    <row r="907" spans="1:7" ht="15">
      <c r="A907" s="105" t="s">
        <v>1249</v>
      </c>
      <c r="B907" s="103">
        <v>2</v>
      </c>
      <c r="C907" s="107">
        <v>0.0005345628778915204</v>
      </c>
      <c r="D907" s="103" t="s">
        <v>1345</v>
      </c>
      <c r="E907" s="103" t="b">
        <v>0</v>
      </c>
      <c r="F907" s="103" t="b">
        <v>0</v>
      </c>
      <c r="G907" s="103" t="b">
        <v>0</v>
      </c>
    </row>
    <row r="908" spans="1:7" ht="15">
      <c r="A908" s="105" t="s">
        <v>1250</v>
      </c>
      <c r="B908" s="103">
        <v>2</v>
      </c>
      <c r="C908" s="107">
        <v>0.0005345628778915204</v>
      </c>
      <c r="D908" s="103" t="s">
        <v>1345</v>
      </c>
      <c r="E908" s="103" t="b">
        <v>0</v>
      </c>
      <c r="F908" s="103" t="b">
        <v>0</v>
      </c>
      <c r="G908" s="103" t="b">
        <v>0</v>
      </c>
    </row>
    <row r="909" spans="1:7" ht="15">
      <c r="A909" s="105" t="s">
        <v>1251</v>
      </c>
      <c r="B909" s="103">
        <v>2</v>
      </c>
      <c r="C909" s="107">
        <v>0.0005345628778915204</v>
      </c>
      <c r="D909" s="103" t="s">
        <v>1345</v>
      </c>
      <c r="E909" s="103" t="b">
        <v>0</v>
      </c>
      <c r="F909" s="103" t="b">
        <v>0</v>
      </c>
      <c r="G909" s="103" t="b">
        <v>0</v>
      </c>
    </row>
    <row r="910" spans="1:7" ht="15">
      <c r="A910" s="105" t="s">
        <v>1252</v>
      </c>
      <c r="B910" s="103">
        <v>2</v>
      </c>
      <c r="C910" s="107">
        <v>0.0005345628778915204</v>
      </c>
      <c r="D910" s="103" t="s">
        <v>1345</v>
      </c>
      <c r="E910" s="103" t="b">
        <v>0</v>
      </c>
      <c r="F910" s="103" t="b">
        <v>0</v>
      </c>
      <c r="G910" s="103" t="b">
        <v>0</v>
      </c>
    </row>
    <row r="911" spans="1:7" ht="15">
      <c r="A911" s="105" t="s">
        <v>1253</v>
      </c>
      <c r="B911" s="103">
        <v>2</v>
      </c>
      <c r="C911" s="107">
        <v>0.000437784226335828</v>
      </c>
      <c r="D911" s="103" t="s">
        <v>1345</v>
      </c>
      <c r="E911" s="103" t="b">
        <v>0</v>
      </c>
      <c r="F911" s="103" t="b">
        <v>0</v>
      </c>
      <c r="G911" s="103" t="b">
        <v>0</v>
      </c>
    </row>
    <row r="912" spans="1:7" ht="15">
      <c r="A912" s="105" t="s">
        <v>1254</v>
      </c>
      <c r="B912" s="103">
        <v>2</v>
      </c>
      <c r="C912" s="107">
        <v>0.000437784226335828</v>
      </c>
      <c r="D912" s="103" t="s">
        <v>1345</v>
      </c>
      <c r="E912" s="103" t="b">
        <v>0</v>
      </c>
      <c r="F912" s="103" t="b">
        <v>0</v>
      </c>
      <c r="G912" s="103" t="b">
        <v>0</v>
      </c>
    </row>
    <row r="913" spans="1:7" ht="15">
      <c r="A913" s="105" t="s">
        <v>1255</v>
      </c>
      <c r="B913" s="103">
        <v>2</v>
      </c>
      <c r="C913" s="107">
        <v>0.0005345628778915204</v>
      </c>
      <c r="D913" s="103" t="s">
        <v>1345</v>
      </c>
      <c r="E913" s="103" t="b">
        <v>0</v>
      </c>
      <c r="F913" s="103" t="b">
        <v>0</v>
      </c>
      <c r="G913" s="103" t="b">
        <v>0</v>
      </c>
    </row>
    <row r="914" spans="1:7" ht="15">
      <c r="A914" s="105" t="s">
        <v>1256</v>
      </c>
      <c r="B914" s="103">
        <v>2</v>
      </c>
      <c r="C914" s="107">
        <v>0.0005345628778915204</v>
      </c>
      <c r="D914" s="103" t="s">
        <v>1345</v>
      </c>
      <c r="E914" s="103" t="b">
        <v>0</v>
      </c>
      <c r="F914" s="103" t="b">
        <v>0</v>
      </c>
      <c r="G914" s="103" t="b">
        <v>0</v>
      </c>
    </row>
    <row r="915" spans="1:7" ht="15">
      <c r="A915" s="105" t="s">
        <v>1257</v>
      </c>
      <c r="B915" s="103">
        <v>2</v>
      </c>
      <c r="C915" s="107">
        <v>0.000437784226335828</v>
      </c>
      <c r="D915" s="103" t="s">
        <v>1345</v>
      </c>
      <c r="E915" s="103" t="b">
        <v>0</v>
      </c>
      <c r="F915" s="103" t="b">
        <v>0</v>
      </c>
      <c r="G915" s="103" t="b">
        <v>0</v>
      </c>
    </row>
    <row r="916" spans="1:7" ht="15">
      <c r="A916" s="105" t="s">
        <v>1258</v>
      </c>
      <c r="B916" s="103">
        <v>2</v>
      </c>
      <c r="C916" s="107">
        <v>0.000437784226335828</v>
      </c>
      <c r="D916" s="103" t="s">
        <v>1345</v>
      </c>
      <c r="E916" s="103" t="b">
        <v>0</v>
      </c>
      <c r="F916" s="103" t="b">
        <v>0</v>
      </c>
      <c r="G916" s="103" t="b">
        <v>0</v>
      </c>
    </row>
    <row r="917" spans="1:7" ht="15">
      <c r="A917" s="105" t="s">
        <v>1259</v>
      </c>
      <c r="B917" s="103">
        <v>2</v>
      </c>
      <c r="C917" s="107">
        <v>0.000437784226335828</v>
      </c>
      <c r="D917" s="103" t="s">
        <v>1345</v>
      </c>
      <c r="E917" s="103" t="b">
        <v>0</v>
      </c>
      <c r="F917" s="103" t="b">
        <v>0</v>
      </c>
      <c r="G917" s="103" t="b">
        <v>0</v>
      </c>
    </row>
    <row r="918" spans="1:7" ht="15">
      <c r="A918" s="105" t="s">
        <v>1260</v>
      </c>
      <c r="B918" s="103">
        <v>2</v>
      </c>
      <c r="C918" s="107">
        <v>0.000437784226335828</v>
      </c>
      <c r="D918" s="103" t="s">
        <v>1345</v>
      </c>
      <c r="E918" s="103" t="b">
        <v>0</v>
      </c>
      <c r="F918" s="103" t="b">
        <v>0</v>
      </c>
      <c r="G918" s="103" t="b">
        <v>0</v>
      </c>
    </row>
    <row r="919" spans="1:7" ht="15">
      <c r="A919" s="105" t="s">
        <v>1261</v>
      </c>
      <c r="B919" s="103">
        <v>2</v>
      </c>
      <c r="C919" s="107">
        <v>0.000437784226335828</v>
      </c>
      <c r="D919" s="103" t="s">
        <v>1345</v>
      </c>
      <c r="E919" s="103" t="b">
        <v>0</v>
      </c>
      <c r="F919" s="103" t="b">
        <v>0</v>
      </c>
      <c r="G919" s="103" t="b">
        <v>0</v>
      </c>
    </row>
    <row r="920" spans="1:7" ht="15">
      <c r="A920" s="105" t="s">
        <v>1262</v>
      </c>
      <c r="B920" s="103">
        <v>2</v>
      </c>
      <c r="C920" s="107">
        <v>0.0005345628778915204</v>
      </c>
      <c r="D920" s="103" t="s">
        <v>1345</v>
      </c>
      <c r="E920" s="103" t="b">
        <v>0</v>
      </c>
      <c r="F920" s="103" t="b">
        <v>0</v>
      </c>
      <c r="G920" s="103" t="b">
        <v>0</v>
      </c>
    </row>
    <row r="921" spans="1:7" ht="15">
      <c r="A921" s="105" t="s">
        <v>1263</v>
      </c>
      <c r="B921" s="103">
        <v>2</v>
      </c>
      <c r="C921" s="107">
        <v>0.000437784226335828</v>
      </c>
      <c r="D921" s="103" t="s">
        <v>1345</v>
      </c>
      <c r="E921" s="103" t="b">
        <v>0</v>
      </c>
      <c r="F921" s="103" t="b">
        <v>0</v>
      </c>
      <c r="G921" s="103" t="b">
        <v>0</v>
      </c>
    </row>
    <row r="922" spans="1:7" ht="15">
      <c r="A922" s="105" t="s">
        <v>1264</v>
      </c>
      <c r="B922" s="103">
        <v>2</v>
      </c>
      <c r="C922" s="107">
        <v>0.000437784226335828</v>
      </c>
      <c r="D922" s="103" t="s">
        <v>1345</v>
      </c>
      <c r="E922" s="103" t="b">
        <v>1</v>
      </c>
      <c r="F922" s="103" t="b">
        <v>0</v>
      </c>
      <c r="G922" s="103" t="b">
        <v>0</v>
      </c>
    </row>
    <row r="923" spans="1:7" ht="15">
      <c r="A923" s="105" t="s">
        <v>1265</v>
      </c>
      <c r="B923" s="103">
        <v>2</v>
      </c>
      <c r="C923" s="107">
        <v>0.000437784226335828</v>
      </c>
      <c r="D923" s="103" t="s">
        <v>1345</v>
      </c>
      <c r="E923" s="103" t="b">
        <v>0</v>
      </c>
      <c r="F923" s="103" t="b">
        <v>0</v>
      </c>
      <c r="G923" s="103" t="b">
        <v>0</v>
      </c>
    </row>
    <row r="924" spans="1:7" ht="15">
      <c r="A924" s="105" t="s">
        <v>1266</v>
      </c>
      <c r="B924" s="103">
        <v>2</v>
      </c>
      <c r="C924" s="107">
        <v>0.000437784226335828</v>
      </c>
      <c r="D924" s="103" t="s">
        <v>1345</v>
      </c>
      <c r="E924" s="103" t="b">
        <v>0</v>
      </c>
      <c r="F924" s="103" t="b">
        <v>0</v>
      </c>
      <c r="G924" s="103" t="b">
        <v>0</v>
      </c>
    </row>
    <row r="925" spans="1:7" ht="15">
      <c r="A925" s="105" t="s">
        <v>1267</v>
      </c>
      <c r="B925" s="103">
        <v>2</v>
      </c>
      <c r="C925" s="107">
        <v>0.000437784226335828</v>
      </c>
      <c r="D925" s="103" t="s">
        <v>1345</v>
      </c>
      <c r="E925" s="103" t="b">
        <v>0</v>
      </c>
      <c r="F925" s="103" t="b">
        <v>0</v>
      </c>
      <c r="G925" s="103" t="b">
        <v>0</v>
      </c>
    </row>
    <row r="926" spans="1:7" ht="15">
      <c r="A926" s="105" t="s">
        <v>1268</v>
      </c>
      <c r="B926" s="103">
        <v>2</v>
      </c>
      <c r="C926" s="107">
        <v>0.0005345628778915204</v>
      </c>
      <c r="D926" s="103" t="s">
        <v>1345</v>
      </c>
      <c r="E926" s="103" t="b">
        <v>0</v>
      </c>
      <c r="F926" s="103" t="b">
        <v>0</v>
      </c>
      <c r="G926" s="103" t="b">
        <v>0</v>
      </c>
    </row>
    <row r="927" spans="1:7" ht="15">
      <c r="A927" s="105" t="s">
        <v>1269</v>
      </c>
      <c r="B927" s="103">
        <v>2</v>
      </c>
      <c r="C927" s="107">
        <v>0.0005345628778915204</v>
      </c>
      <c r="D927" s="103" t="s">
        <v>1345</v>
      </c>
      <c r="E927" s="103" t="b">
        <v>0</v>
      </c>
      <c r="F927" s="103" t="b">
        <v>0</v>
      </c>
      <c r="G927" s="103" t="b">
        <v>0</v>
      </c>
    </row>
    <row r="928" spans="1:7" ht="15">
      <c r="A928" s="105" t="s">
        <v>1270</v>
      </c>
      <c r="B928" s="103">
        <v>2</v>
      </c>
      <c r="C928" s="107">
        <v>0.000437784226335828</v>
      </c>
      <c r="D928" s="103" t="s">
        <v>1345</v>
      </c>
      <c r="E928" s="103" t="b">
        <v>0</v>
      </c>
      <c r="F928" s="103" t="b">
        <v>0</v>
      </c>
      <c r="G928" s="103" t="b">
        <v>0</v>
      </c>
    </row>
    <row r="929" spans="1:7" ht="15">
      <c r="A929" s="105" t="s">
        <v>1271</v>
      </c>
      <c r="B929" s="103">
        <v>2</v>
      </c>
      <c r="C929" s="107">
        <v>0.000437784226335828</v>
      </c>
      <c r="D929" s="103" t="s">
        <v>1345</v>
      </c>
      <c r="E929" s="103" t="b">
        <v>0</v>
      </c>
      <c r="F929" s="103" t="b">
        <v>0</v>
      </c>
      <c r="G929" s="103" t="b">
        <v>0</v>
      </c>
    </row>
    <row r="930" spans="1:7" ht="15">
      <c r="A930" s="105" t="s">
        <v>1272</v>
      </c>
      <c r="B930" s="103">
        <v>2</v>
      </c>
      <c r="C930" s="107">
        <v>0.000437784226335828</v>
      </c>
      <c r="D930" s="103" t="s">
        <v>1345</v>
      </c>
      <c r="E930" s="103" t="b">
        <v>0</v>
      </c>
      <c r="F930" s="103" t="b">
        <v>0</v>
      </c>
      <c r="G930" s="103" t="b">
        <v>0</v>
      </c>
    </row>
    <row r="931" spans="1:7" ht="15">
      <c r="A931" s="105" t="s">
        <v>1273</v>
      </c>
      <c r="B931" s="103">
        <v>2</v>
      </c>
      <c r="C931" s="107">
        <v>0.0005345628778915204</v>
      </c>
      <c r="D931" s="103" t="s">
        <v>1345</v>
      </c>
      <c r="E931" s="103" t="b">
        <v>0</v>
      </c>
      <c r="F931" s="103" t="b">
        <v>0</v>
      </c>
      <c r="G931" s="103" t="b">
        <v>0</v>
      </c>
    </row>
    <row r="932" spans="1:7" ht="15">
      <c r="A932" s="105" t="s">
        <v>1274</v>
      </c>
      <c r="B932" s="103">
        <v>2</v>
      </c>
      <c r="C932" s="107">
        <v>0.000437784226335828</v>
      </c>
      <c r="D932" s="103" t="s">
        <v>1345</v>
      </c>
      <c r="E932" s="103" t="b">
        <v>0</v>
      </c>
      <c r="F932" s="103" t="b">
        <v>0</v>
      </c>
      <c r="G932" s="103" t="b">
        <v>0</v>
      </c>
    </row>
    <row r="933" spans="1:7" ht="15">
      <c r="A933" s="105" t="s">
        <v>1275</v>
      </c>
      <c r="B933" s="103">
        <v>2</v>
      </c>
      <c r="C933" s="107">
        <v>0.000437784226335828</v>
      </c>
      <c r="D933" s="103" t="s">
        <v>1345</v>
      </c>
      <c r="E933" s="103" t="b">
        <v>0</v>
      </c>
      <c r="F933" s="103" t="b">
        <v>0</v>
      </c>
      <c r="G933" s="103" t="b">
        <v>0</v>
      </c>
    </row>
    <row r="934" spans="1:7" ht="15">
      <c r="A934" s="105" t="s">
        <v>1276</v>
      </c>
      <c r="B934" s="103">
        <v>2</v>
      </c>
      <c r="C934" s="107">
        <v>0.0005345628778915204</v>
      </c>
      <c r="D934" s="103" t="s">
        <v>1345</v>
      </c>
      <c r="E934" s="103" t="b">
        <v>0</v>
      </c>
      <c r="F934" s="103" t="b">
        <v>0</v>
      </c>
      <c r="G934" s="103" t="b">
        <v>0</v>
      </c>
    </row>
    <row r="935" spans="1:7" ht="15">
      <c r="A935" s="105" t="s">
        <v>1277</v>
      </c>
      <c r="B935" s="103">
        <v>2</v>
      </c>
      <c r="C935" s="107">
        <v>0.0005345628778915204</v>
      </c>
      <c r="D935" s="103" t="s">
        <v>1345</v>
      </c>
      <c r="E935" s="103" t="b">
        <v>0</v>
      </c>
      <c r="F935" s="103" t="b">
        <v>0</v>
      </c>
      <c r="G935" s="103" t="b">
        <v>0</v>
      </c>
    </row>
    <row r="936" spans="1:7" ht="15">
      <c r="A936" s="105" t="s">
        <v>1278</v>
      </c>
      <c r="B936" s="103">
        <v>2</v>
      </c>
      <c r="C936" s="107">
        <v>0.0005345628778915204</v>
      </c>
      <c r="D936" s="103" t="s">
        <v>1345</v>
      </c>
      <c r="E936" s="103" t="b">
        <v>0</v>
      </c>
      <c r="F936" s="103" t="b">
        <v>0</v>
      </c>
      <c r="G936" s="103" t="b">
        <v>0</v>
      </c>
    </row>
    <row r="937" spans="1:7" ht="15">
      <c r="A937" s="105" t="s">
        <v>1279</v>
      </c>
      <c r="B937" s="103">
        <v>2</v>
      </c>
      <c r="C937" s="107">
        <v>0.0005345628778915204</v>
      </c>
      <c r="D937" s="103" t="s">
        <v>1345</v>
      </c>
      <c r="E937" s="103" t="b">
        <v>0</v>
      </c>
      <c r="F937" s="103" t="b">
        <v>0</v>
      </c>
      <c r="G937" s="103" t="b">
        <v>0</v>
      </c>
    </row>
    <row r="938" spans="1:7" ht="15">
      <c r="A938" s="105" t="s">
        <v>1280</v>
      </c>
      <c r="B938" s="103">
        <v>2</v>
      </c>
      <c r="C938" s="107">
        <v>0.0005345628778915204</v>
      </c>
      <c r="D938" s="103" t="s">
        <v>1345</v>
      </c>
      <c r="E938" s="103" t="b">
        <v>0</v>
      </c>
      <c r="F938" s="103" t="b">
        <v>0</v>
      </c>
      <c r="G938" s="103" t="b">
        <v>0</v>
      </c>
    </row>
    <row r="939" spans="1:7" ht="15">
      <c r="A939" s="105" t="s">
        <v>1281</v>
      </c>
      <c r="B939" s="103">
        <v>2</v>
      </c>
      <c r="C939" s="107">
        <v>0.0005345628778915204</v>
      </c>
      <c r="D939" s="103" t="s">
        <v>1345</v>
      </c>
      <c r="E939" s="103" t="b">
        <v>0</v>
      </c>
      <c r="F939" s="103" t="b">
        <v>0</v>
      </c>
      <c r="G939" s="103" t="b">
        <v>0</v>
      </c>
    </row>
    <row r="940" spans="1:7" ht="15">
      <c r="A940" s="105" t="s">
        <v>1282</v>
      </c>
      <c r="B940" s="103">
        <v>2</v>
      </c>
      <c r="C940" s="107">
        <v>0.0005345628778915204</v>
      </c>
      <c r="D940" s="103" t="s">
        <v>1345</v>
      </c>
      <c r="E940" s="103" t="b">
        <v>0</v>
      </c>
      <c r="F940" s="103" t="b">
        <v>0</v>
      </c>
      <c r="G940" s="103" t="b">
        <v>0</v>
      </c>
    </row>
    <row r="941" spans="1:7" ht="15">
      <c r="A941" s="105" t="s">
        <v>1283</v>
      </c>
      <c r="B941" s="103">
        <v>2</v>
      </c>
      <c r="C941" s="107">
        <v>0.0005345628778915204</v>
      </c>
      <c r="D941" s="103" t="s">
        <v>1345</v>
      </c>
      <c r="E941" s="103" t="b">
        <v>0</v>
      </c>
      <c r="F941" s="103" t="b">
        <v>0</v>
      </c>
      <c r="G941" s="103" t="b">
        <v>0</v>
      </c>
    </row>
    <row r="942" spans="1:7" ht="15">
      <c r="A942" s="105" t="s">
        <v>1284</v>
      </c>
      <c r="B942" s="103">
        <v>2</v>
      </c>
      <c r="C942" s="107">
        <v>0.000437784226335828</v>
      </c>
      <c r="D942" s="103" t="s">
        <v>1345</v>
      </c>
      <c r="E942" s="103" t="b">
        <v>0</v>
      </c>
      <c r="F942" s="103" t="b">
        <v>0</v>
      </c>
      <c r="G942" s="103" t="b">
        <v>0</v>
      </c>
    </row>
    <row r="943" spans="1:7" ht="15">
      <c r="A943" s="105" t="s">
        <v>1285</v>
      </c>
      <c r="B943" s="103">
        <v>2</v>
      </c>
      <c r="C943" s="107">
        <v>0.0005345628778915204</v>
      </c>
      <c r="D943" s="103" t="s">
        <v>1345</v>
      </c>
      <c r="E943" s="103" t="b">
        <v>0</v>
      </c>
      <c r="F943" s="103" t="b">
        <v>0</v>
      </c>
      <c r="G943" s="103" t="b">
        <v>0</v>
      </c>
    </row>
    <row r="944" spans="1:7" ht="15">
      <c r="A944" s="105" t="s">
        <v>1286</v>
      </c>
      <c r="B944" s="103">
        <v>2</v>
      </c>
      <c r="C944" s="107">
        <v>0.0005345628778915204</v>
      </c>
      <c r="D944" s="103" t="s">
        <v>1345</v>
      </c>
      <c r="E944" s="103" t="b">
        <v>0</v>
      </c>
      <c r="F944" s="103" t="b">
        <v>0</v>
      </c>
      <c r="G944" s="103" t="b">
        <v>0</v>
      </c>
    </row>
    <row r="945" spans="1:7" ht="15">
      <c r="A945" s="105" t="s">
        <v>1287</v>
      </c>
      <c r="B945" s="103">
        <v>2</v>
      </c>
      <c r="C945" s="107">
        <v>0.0005345628778915204</v>
      </c>
      <c r="D945" s="103" t="s">
        <v>1345</v>
      </c>
      <c r="E945" s="103" t="b">
        <v>1</v>
      </c>
      <c r="F945" s="103" t="b">
        <v>0</v>
      </c>
      <c r="G945" s="103" t="b">
        <v>0</v>
      </c>
    </row>
    <row r="946" spans="1:7" ht="15">
      <c r="A946" s="105" t="s">
        <v>1288</v>
      </c>
      <c r="B946" s="103">
        <v>2</v>
      </c>
      <c r="C946" s="107">
        <v>0.000437784226335828</v>
      </c>
      <c r="D946" s="103" t="s">
        <v>1345</v>
      </c>
      <c r="E946" s="103" t="b">
        <v>0</v>
      </c>
      <c r="F946" s="103" t="b">
        <v>0</v>
      </c>
      <c r="G946" s="103" t="b">
        <v>0</v>
      </c>
    </row>
    <row r="947" spans="1:7" ht="15">
      <c r="A947" s="105" t="s">
        <v>1289</v>
      </c>
      <c r="B947" s="103">
        <v>2</v>
      </c>
      <c r="C947" s="107">
        <v>0.0005345628778915204</v>
      </c>
      <c r="D947" s="103" t="s">
        <v>1345</v>
      </c>
      <c r="E947" s="103" t="b">
        <v>0</v>
      </c>
      <c r="F947" s="103" t="b">
        <v>0</v>
      </c>
      <c r="G947" s="103" t="b">
        <v>0</v>
      </c>
    </row>
    <row r="948" spans="1:7" ht="15">
      <c r="A948" s="105" t="s">
        <v>1290</v>
      </c>
      <c r="B948" s="103">
        <v>2</v>
      </c>
      <c r="C948" s="107">
        <v>0.000437784226335828</v>
      </c>
      <c r="D948" s="103" t="s">
        <v>1345</v>
      </c>
      <c r="E948" s="103" t="b">
        <v>0</v>
      </c>
      <c r="F948" s="103" t="b">
        <v>0</v>
      </c>
      <c r="G948" s="103" t="b">
        <v>0</v>
      </c>
    </row>
    <row r="949" spans="1:7" ht="15">
      <c r="A949" s="105" t="s">
        <v>1291</v>
      </c>
      <c r="B949" s="103">
        <v>2</v>
      </c>
      <c r="C949" s="107">
        <v>0.0005345628778915204</v>
      </c>
      <c r="D949" s="103" t="s">
        <v>1345</v>
      </c>
      <c r="E949" s="103" t="b">
        <v>0</v>
      </c>
      <c r="F949" s="103" t="b">
        <v>0</v>
      </c>
      <c r="G949" s="103" t="b">
        <v>0</v>
      </c>
    </row>
    <row r="950" spans="1:7" ht="15">
      <c r="A950" s="105" t="s">
        <v>1292</v>
      </c>
      <c r="B950" s="103">
        <v>2</v>
      </c>
      <c r="C950" s="107">
        <v>0.0005345628778915204</v>
      </c>
      <c r="D950" s="103" t="s">
        <v>1345</v>
      </c>
      <c r="E950" s="103" t="b">
        <v>0</v>
      </c>
      <c r="F950" s="103" t="b">
        <v>0</v>
      </c>
      <c r="G950" s="103" t="b">
        <v>0</v>
      </c>
    </row>
    <row r="951" spans="1:7" ht="15">
      <c r="A951" s="105" t="s">
        <v>1293</v>
      </c>
      <c r="B951" s="103">
        <v>2</v>
      </c>
      <c r="C951" s="107">
        <v>0.0005345628778915204</v>
      </c>
      <c r="D951" s="103" t="s">
        <v>1345</v>
      </c>
      <c r="E951" s="103" t="b">
        <v>0</v>
      </c>
      <c r="F951" s="103" t="b">
        <v>0</v>
      </c>
      <c r="G951" s="103" t="b">
        <v>0</v>
      </c>
    </row>
    <row r="952" spans="1:7" ht="15">
      <c r="A952" s="105" t="s">
        <v>1294</v>
      </c>
      <c r="B952" s="103">
        <v>2</v>
      </c>
      <c r="C952" s="107">
        <v>0.0005345628778915204</v>
      </c>
      <c r="D952" s="103" t="s">
        <v>1345</v>
      </c>
      <c r="E952" s="103" t="b">
        <v>0</v>
      </c>
      <c r="F952" s="103" t="b">
        <v>0</v>
      </c>
      <c r="G952" s="103" t="b">
        <v>0</v>
      </c>
    </row>
    <row r="953" spans="1:7" ht="15">
      <c r="A953" s="105" t="s">
        <v>1295</v>
      </c>
      <c r="B953" s="103">
        <v>2</v>
      </c>
      <c r="C953" s="107">
        <v>0.000437784226335828</v>
      </c>
      <c r="D953" s="103" t="s">
        <v>1345</v>
      </c>
      <c r="E953" s="103" t="b">
        <v>0</v>
      </c>
      <c r="F953" s="103" t="b">
        <v>0</v>
      </c>
      <c r="G953" s="103" t="b">
        <v>0</v>
      </c>
    </row>
    <row r="954" spans="1:7" ht="15">
      <c r="A954" s="105" t="s">
        <v>1296</v>
      </c>
      <c r="B954" s="103">
        <v>2</v>
      </c>
      <c r="C954" s="107">
        <v>0.000437784226335828</v>
      </c>
      <c r="D954" s="103" t="s">
        <v>1345</v>
      </c>
      <c r="E954" s="103" t="b">
        <v>0</v>
      </c>
      <c r="F954" s="103" t="b">
        <v>0</v>
      </c>
      <c r="G954" s="103" t="b">
        <v>0</v>
      </c>
    </row>
    <row r="955" spans="1:7" ht="15">
      <c r="A955" s="105" t="s">
        <v>1297</v>
      </c>
      <c r="B955" s="103">
        <v>2</v>
      </c>
      <c r="C955" s="107">
        <v>0.000437784226335828</v>
      </c>
      <c r="D955" s="103" t="s">
        <v>1345</v>
      </c>
      <c r="E955" s="103" t="b">
        <v>0</v>
      </c>
      <c r="F955" s="103" t="b">
        <v>0</v>
      </c>
      <c r="G955" s="103" t="b">
        <v>0</v>
      </c>
    </row>
    <row r="956" spans="1:7" ht="15">
      <c r="A956" s="105" t="s">
        <v>1298</v>
      </c>
      <c r="B956" s="103">
        <v>2</v>
      </c>
      <c r="C956" s="107">
        <v>0.000437784226335828</v>
      </c>
      <c r="D956" s="103" t="s">
        <v>1345</v>
      </c>
      <c r="E956" s="103" t="b">
        <v>0</v>
      </c>
      <c r="F956" s="103" t="b">
        <v>0</v>
      </c>
      <c r="G956" s="103" t="b">
        <v>0</v>
      </c>
    </row>
    <row r="957" spans="1:7" ht="15">
      <c r="A957" s="105" t="s">
        <v>1299</v>
      </c>
      <c r="B957" s="103">
        <v>2</v>
      </c>
      <c r="C957" s="107">
        <v>0.0005345628778915204</v>
      </c>
      <c r="D957" s="103" t="s">
        <v>1345</v>
      </c>
      <c r="E957" s="103" t="b">
        <v>0</v>
      </c>
      <c r="F957" s="103" t="b">
        <v>0</v>
      </c>
      <c r="G957" s="103" t="b">
        <v>0</v>
      </c>
    </row>
    <row r="958" spans="1:7" ht="15">
      <c r="A958" s="105" t="s">
        <v>1300</v>
      </c>
      <c r="B958" s="103">
        <v>2</v>
      </c>
      <c r="C958" s="107">
        <v>0.0005345628778915204</v>
      </c>
      <c r="D958" s="103" t="s">
        <v>1345</v>
      </c>
      <c r="E958" s="103" t="b">
        <v>0</v>
      </c>
      <c r="F958" s="103" t="b">
        <v>0</v>
      </c>
      <c r="G958" s="103" t="b">
        <v>0</v>
      </c>
    </row>
    <row r="959" spans="1:7" ht="15">
      <c r="A959" s="105" t="s">
        <v>1301</v>
      </c>
      <c r="B959" s="103">
        <v>2</v>
      </c>
      <c r="C959" s="107">
        <v>0.000437784226335828</v>
      </c>
      <c r="D959" s="103" t="s">
        <v>1345</v>
      </c>
      <c r="E959" s="103" t="b">
        <v>0</v>
      </c>
      <c r="F959" s="103" t="b">
        <v>0</v>
      </c>
      <c r="G959" s="103" t="b">
        <v>0</v>
      </c>
    </row>
    <row r="960" spans="1:7" ht="15">
      <c r="A960" s="105" t="s">
        <v>1302</v>
      </c>
      <c r="B960" s="103">
        <v>2</v>
      </c>
      <c r="C960" s="107">
        <v>0.000437784226335828</v>
      </c>
      <c r="D960" s="103" t="s">
        <v>1345</v>
      </c>
      <c r="E960" s="103" t="b">
        <v>0</v>
      </c>
      <c r="F960" s="103" t="b">
        <v>0</v>
      </c>
      <c r="G960" s="103" t="b">
        <v>0</v>
      </c>
    </row>
    <row r="961" spans="1:7" ht="15">
      <c r="A961" s="105" t="s">
        <v>1303</v>
      </c>
      <c r="B961" s="103">
        <v>2</v>
      </c>
      <c r="C961" s="107">
        <v>0.000437784226335828</v>
      </c>
      <c r="D961" s="103" t="s">
        <v>1345</v>
      </c>
      <c r="E961" s="103" t="b">
        <v>0</v>
      </c>
      <c r="F961" s="103" t="b">
        <v>0</v>
      </c>
      <c r="G961" s="103" t="b">
        <v>0</v>
      </c>
    </row>
    <row r="962" spans="1:7" ht="15">
      <c r="A962" s="105" t="s">
        <v>1304</v>
      </c>
      <c r="B962" s="103">
        <v>2</v>
      </c>
      <c r="C962" s="107">
        <v>0.000437784226335828</v>
      </c>
      <c r="D962" s="103" t="s">
        <v>1345</v>
      </c>
      <c r="E962" s="103" t="b">
        <v>0</v>
      </c>
      <c r="F962" s="103" t="b">
        <v>0</v>
      </c>
      <c r="G962" s="103" t="b">
        <v>0</v>
      </c>
    </row>
    <row r="963" spans="1:7" ht="15">
      <c r="A963" s="105" t="s">
        <v>1305</v>
      </c>
      <c r="B963" s="103">
        <v>2</v>
      </c>
      <c r="C963" s="107">
        <v>0.0005345628778915204</v>
      </c>
      <c r="D963" s="103" t="s">
        <v>1345</v>
      </c>
      <c r="E963" s="103" t="b">
        <v>0</v>
      </c>
      <c r="F963" s="103" t="b">
        <v>0</v>
      </c>
      <c r="G963" s="103" t="b">
        <v>0</v>
      </c>
    </row>
    <row r="964" spans="1:7" ht="15">
      <c r="A964" s="105" t="s">
        <v>1306</v>
      </c>
      <c r="B964" s="103">
        <v>2</v>
      </c>
      <c r="C964" s="107">
        <v>0.000437784226335828</v>
      </c>
      <c r="D964" s="103" t="s">
        <v>1345</v>
      </c>
      <c r="E964" s="103" t="b">
        <v>0</v>
      </c>
      <c r="F964" s="103" t="b">
        <v>0</v>
      </c>
      <c r="G964" s="103" t="b">
        <v>0</v>
      </c>
    </row>
    <row r="965" spans="1:7" ht="15">
      <c r="A965" s="105" t="s">
        <v>1307</v>
      </c>
      <c r="B965" s="103">
        <v>2</v>
      </c>
      <c r="C965" s="107">
        <v>0.0005345628778915204</v>
      </c>
      <c r="D965" s="103" t="s">
        <v>1345</v>
      </c>
      <c r="E965" s="103" t="b">
        <v>1</v>
      </c>
      <c r="F965" s="103" t="b">
        <v>0</v>
      </c>
      <c r="G965" s="103" t="b">
        <v>0</v>
      </c>
    </row>
    <row r="966" spans="1:7" ht="15">
      <c r="A966" s="105" t="s">
        <v>1308</v>
      </c>
      <c r="B966" s="103">
        <v>2</v>
      </c>
      <c r="C966" s="107">
        <v>0.0005345628778915204</v>
      </c>
      <c r="D966" s="103" t="s">
        <v>1345</v>
      </c>
      <c r="E966" s="103" t="b">
        <v>0</v>
      </c>
      <c r="F966" s="103" t="b">
        <v>0</v>
      </c>
      <c r="G966" s="103" t="b">
        <v>0</v>
      </c>
    </row>
    <row r="967" spans="1:7" ht="15">
      <c r="A967" s="105" t="s">
        <v>1309</v>
      </c>
      <c r="B967" s="103">
        <v>2</v>
      </c>
      <c r="C967" s="107">
        <v>0.0005345628778915204</v>
      </c>
      <c r="D967" s="103" t="s">
        <v>1345</v>
      </c>
      <c r="E967" s="103" t="b">
        <v>0</v>
      </c>
      <c r="F967" s="103" t="b">
        <v>0</v>
      </c>
      <c r="G967" s="103" t="b">
        <v>0</v>
      </c>
    </row>
    <row r="968" spans="1:7" ht="15">
      <c r="A968" s="105" t="s">
        <v>1310</v>
      </c>
      <c r="B968" s="103">
        <v>2</v>
      </c>
      <c r="C968" s="107">
        <v>0.0005345628778915204</v>
      </c>
      <c r="D968" s="103" t="s">
        <v>1345</v>
      </c>
      <c r="E968" s="103" t="b">
        <v>0</v>
      </c>
      <c r="F968" s="103" t="b">
        <v>0</v>
      </c>
      <c r="G968" s="103" t="b">
        <v>0</v>
      </c>
    </row>
    <row r="969" spans="1:7" ht="15">
      <c r="A969" s="105" t="s">
        <v>1311</v>
      </c>
      <c r="B969" s="103">
        <v>2</v>
      </c>
      <c r="C969" s="107">
        <v>0.0005345628778915204</v>
      </c>
      <c r="D969" s="103" t="s">
        <v>1345</v>
      </c>
      <c r="E969" s="103" t="b">
        <v>0</v>
      </c>
      <c r="F969" s="103" t="b">
        <v>0</v>
      </c>
      <c r="G969" s="103" t="b">
        <v>0</v>
      </c>
    </row>
    <row r="970" spans="1:7" ht="15">
      <c r="A970" s="105" t="s">
        <v>1312</v>
      </c>
      <c r="B970" s="103">
        <v>2</v>
      </c>
      <c r="C970" s="107">
        <v>0.0005345628778915204</v>
      </c>
      <c r="D970" s="103" t="s">
        <v>1345</v>
      </c>
      <c r="E970" s="103" t="b">
        <v>0</v>
      </c>
      <c r="F970" s="103" t="b">
        <v>0</v>
      </c>
      <c r="G970" s="103" t="b">
        <v>0</v>
      </c>
    </row>
    <row r="971" spans="1:7" ht="15">
      <c r="A971" s="105" t="s">
        <v>1313</v>
      </c>
      <c r="B971" s="103">
        <v>2</v>
      </c>
      <c r="C971" s="107">
        <v>0.0005345628778915204</v>
      </c>
      <c r="D971" s="103" t="s">
        <v>1345</v>
      </c>
      <c r="E971" s="103" t="b">
        <v>0</v>
      </c>
      <c r="F971" s="103" t="b">
        <v>0</v>
      </c>
      <c r="G971" s="103" t="b">
        <v>0</v>
      </c>
    </row>
    <row r="972" spans="1:7" ht="15">
      <c r="A972" s="105" t="s">
        <v>1314</v>
      </c>
      <c r="B972" s="103">
        <v>2</v>
      </c>
      <c r="C972" s="107">
        <v>0.000437784226335828</v>
      </c>
      <c r="D972" s="103" t="s">
        <v>1345</v>
      </c>
      <c r="E972" s="103" t="b">
        <v>0</v>
      </c>
      <c r="F972" s="103" t="b">
        <v>0</v>
      </c>
      <c r="G972" s="103" t="b">
        <v>0</v>
      </c>
    </row>
    <row r="973" spans="1:7" ht="15">
      <c r="A973" s="105" t="s">
        <v>1315</v>
      </c>
      <c r="B973" s="103">
        <v>2</v>
      </c>
      <c r="C973" s="107">
        <v>0.000437784226335828</v>
      </c>
      <c r="D973" s="103" t="s">
        <v>1345</v>
      </c>
      <c r="E973" s="103" t="b">
        <v>0</v>
      </c>
      <c r="F973" s="103" t="b">
        <v>0</v>
      </c>
      <c r="G973" s="103" t="b">
        <v>0</v>
      </c>
    </row>
    <row r="974" spans="1:7" ht="15">
      <c r="A974" s="105" t="s">
        <v>1316</v>
      </c>
      <c r="B974" s="103">
        <v>2</v>
      </c>
      <c r="C974" s="107">
        <v>0.0005345628778915204</v>
      </c>
      <c r="D974" s="103" t="s">
        <v>1345</v>
      </c>
      <c r="E974" s="103" t="b">
        <v>1</v>
      </c>
      <c r="F974" s="103" t="b">
        <v>0</v>
      </c>
      <c r="G974" s="103" t="b">
        <v>0</v>
      </c>
    </row>
    <row r="975" spans="1:7" ht="15">
      <c r="A975" s="105" t="s">
        <v>1317</v>
      </c>
      <c r="B975" s="103">
        <v>2</v>
      </c>
      <c r="C975" s="107">
        <v>0.0005345628778915204</v>
      </c>
      <c r="D975" s="103" t="s">
        <v>1345</v>
      </c>
      <c r="E975" s="103" t="b">
        <v>1</v>
      </c>
      <c r="F975" s="103" t="b">
        <v>0</v>
      </c>
      <c r="G975" s="103" t="b">
        <v>0</v>
      </c>
    </row>
    <row r="976" spans="1:7" ht="15">
      <c r="A976" s="105" t="s">
        <v>1318</v>
      </c>
      <c r="B976" s="103">
        <v>2</v>
      </c>
      <c r="C976" s="107">
        <v>0.000437784226335828</v>
      </c>
      <c r="D976" s="103" t="s">
        <v>1345</v>
      </c>
      <c r="E976" s="103" t="b">
        <v>0</v>
      </c>
      <c r="F976" s="103" t="b">
        <v>0</v>
      </c>
      <c r="G976" s="103" t="b">
        <v>0</v>
      </c>
    </row>
    <row r="977" spans="1:7" ht="15">
      <c r="A977" s="105" t="s">
        <v>1319</v>
      </c>
      <c r="B977" s="103">
        <v>2</v>
      </c>
      <c r="C977" s="107">
        <v>0.0005345628778915204</v>
      </c>
      <c r="D977" s="103" t="s">
        <v>1345</v>
      </c>
      <c r="E977" s="103" t="b">
        <v>0</v>
      </c>
      <c r="F977" s="103" t="b">
        <v>0</v>
      </c>
      <c r="G977" s="103" t="b">
        <v>0</v>
      </c>
    </row>
    <row r="978" spans="1:7" ht="15">
      <c r="A978" s="105" t="s">
        <v>1320</v>
      </c>
      <c r="B978" s="103">
        <v>2</v>
      </c>
      <c r="C978" s="107">
        <v>0.0005345628778915204</v>
      </c>
      <c r="D978" s="103" t="s">
        <v>1345</v>
      </c>
      <c r="E978" s="103" t="b">
        <v>0</v>
      </c>
      <c r="F978" s="103" t="b">
        <v>0</v>
      </c>
      <c r="G978" s="103" t="b">
        <v>0</v>
      </c>
    </row>
    <row r="979" spans="1:7" ht="15">
      <c r="A979" s="105" t="s">
        <v>1321</v>
      </c>
      <c r="B979" s="103">
        <v>2</v>
      </c>
      <c r="C979" s="107">
        <v>0.0005345628778915204</v>
      </c>
      <c r="D979" s="103" t="s">
        <v>1345</v>
      </c>
      <c r="E979" s="103" t="b">
        <v>0</v>
      </c>
      <c r="F979" s="103" t="b">
        <v>0</v>
      </c>
      <c r="G979" s="103" t="b">
        <v>0</v>
      </c>
    </row>
    <row r="980" spans="1:7" ht="15">
      <c r="A980" s="105" t="s">
        <v>1322</v>
      </c>
      <c r="B980" s="103">
        <v>2</v>
      </c>
      <c r="C980" s="107">
        <v>0.000437784226335828</v>
      </c>
      <c r="D980" s="103" t="s">
        <v>1345</v>
      </c>
      <c r="E980" s="103" t="b">
        <v>0</v>
      </c>
      <c r="F980" s="103" t="b">
        <v>0</v>
      </c>
      <c r="G980" s="103" t="b">
        <v>0</v>
      </c>
    </row>
    <row r="981" spans="1:7" ht="15">
      <c r="A981" s="105" t="s">
        <v>1323</v>
      </c>
      <c r="B981" s="103">
        <v>2</v>
      </c>
      <c r="C981" s="107">
        <v>0.0005345628778915204</v>
      </c>
      <c r="D981" s="103" t="s">
        <v>1345</v>
      </c>
      <c r="E981" s="103" t="b">
        <v>0</v>
      </c>
      <c r="F981" s="103" t="b">
        <v>0</v>
      </c>
      <c r="G981" s="103" t="b">
        <v>0</v>
      </c>
    </row>
    <row r="982" spans="1:7" ht="15">
      <c r="A982" s="105" t="s">
        <v>1324</v>
      </c>
      <c r="B982" s="103">
        <v>2</v>
      </c>
      <c r="C982" s="107">
        <v>0.0005345628778915204</v>
      </c>
      <c r="D982" s="103" t="s">
        <v>1345</v>
      </c>
      <c r="E982" s="103" t="b">
        <v>0</v>
      </c>
      <c r="F982" s="103" t="b">
        <v>0</v>
      </c>
      <c r="G982" s="103" t="b">
        <v>0</v>
      </c>
    </row>
    <row r="983" spans="1:7" ht="15">
      <c r="A983" s="105" t="s">
        <v>1325</v>
      </c>
      <c r="B983" s="103">
        <v>2</v>
      </c>
      <c r="C983" s="107">
        <v>0.0005345628778915204</v>
      </c>
      <c r="D983" s="103" t="s">
        <v>1345</v>
      </c>
      <c r="E983" s="103" t="b">
        <v>0</v>
      </c>
      <c r="F983" s="103" t="b">
        <v>0</v>
      </c>
      <c r="G983" s="103" t="b">
        <v>0</v>
      </c>
    </row>
    <row r="984" spans="1:7" ht="15">
      <c r="A984" s="105" t="s">
        <v>1326</v>
      </c>
      <c r="B984" s="103">
        <v>2</v>
      </c>
      <c r="C984" s="107">
        <v>0.0005345628778915204</v>
      </c>
      <c r="D984" s="103" t="s">
        <v>1345</v>
      </c>
      <c r="E984" s="103" t="b">
        <v>0</v>
      </c>
      <c r="F984" s="103" t="b">
        <v>0</v>
      </c>
      <c r="G984" s="103" t="b">
        <v>0</v>
      </c>
    </row>
    <row r="985" spans="1:7" ht="15">
      <c r="A985" s="105" t="s">
        <v>1327</v>
      </c>
      <c r="B985" s="103">
        <v>2</v>
      </c>
      <c r="C985" s="107">
        <v>0.0005345628778915204</v>
      </c>
      <c r="D985" s="103" t="s">
        <v>1345</v>
      </c>
      <c r="E985" s="103" t="b">
        <v>0</v>
      </c>
      <c r="F985" s="103" t="b">
        <v>0</v>
      </c>
      <c r="G985" s="103" t="b">
        <v>0</v>
      </c>
    </row>
    <row r="986" spans="1:7" ht="15">
      <c r="A986" s="105" t="s">
        <v>1328</v>
      </c>
      <c r="B986" s="103">
        <v>2</v>
      </c>
      <c r="C986" s="107">
        <v>0.0005345628778915204</v>
      </c>
      <c r="D986" s="103" t="s">
        <v>1345</v>
      </c>
      <c r="E986" s="103" t="b">
        <v>0</v>
      </c>
      <c r="F986" s="103" t="b">
        <v>0</v>
      </c>
      <c r="G986" s="103" t="b">
        <v>0</v>
      </c>
    </row>
    <row r="987" spans="1:7" ht="15">
      <c r="A987" s="105" t="s">
        <v>1329</v>
      </c>
      <c r="B987" s="103">
        <v>2</v>
      </c>
      <c r="C987" s="107">
        <v>0.0005345628778915204</v>
      </c>
      <c r="D987" s="103" t="s">
        <v>1345</v>
      </c>
      <c r="E987" s="103" t="b">
        <v>0</v>
      </c>
      <c r="F987" s="103" t="b">
        <v>0</v>
      </c>
      <c r="G987" s="103" t="b">
        <v>0</v>
      </c>
    </row>
    <row r="988" spans="1:7" ht="15">
      <c r="A988" s="105" t="s">
        <v>1330</v>
      </c>
      <c r="B988" s="103">
        <v>2</v>
      </c>
      <c r="C988" s="107">
        <v>0.0005345628778915204</v>
      </c>
      <c r="D988" s="103" t="s">
        <v>1345</v>
      </c>
      <c r="E988" s="103" t="b">
        <v>0</v>
      </c>
      <c r="F988" s="103" t="b">
        <v>0</v>
      </c>
      <c r="G988" s="103" t="b">
        <v>0</v>
      </c>
    </row>
    <row r="989" spans="1:7" ht="15">
      <c r="A989" s="105" t="s">
        <v>1331</v>
      </c>
      <c r="B989" s="103">
        <v>2</v>
      </c>
      <c r="C989" s="107">
        <v>0.0005345628778915204</v>
      </c>
      <c r="D989" s="103" t="s">
        <v>1345</v>
      </c>
      <c r="E989" s="103" t="b">
        <v>0</v>
      </c>
      <c r="F989" s="103" t="b">
        <v>0</v>
      </c>
      <c r="G989" s="103" t="b">
        <v>0</v>
      </c>
    </row>
    <row r="990" spans="1:7" ht="15">
      <c r="A990" s="105" t="s">
        <v>1332</v>
      </c>
      <c r="B990" s="103">
        <v>2</v>
      </c>
      <c r="C990" s="107">
        <v>0.0005345628778915204</v>
      </c>
      <c r="D990" s="103" t="s">
        <v>1345</v>
      </c>
      <c r="E990" s="103" t="b">
        <v>0</v>
      </c>
      <c r="F990" s="103" t="b">
        <v>1</v>
      </c>
      <c r="G990" s="103" t="b">
        <v>0</v>
      </c>
    </row>
    <row r="991" spans="1:7" ht="15">
      <c r="A991" s="105" t="s">
        <v>1333</v>
      </c>
      <c r="B991" s="103">
        <v>2</v>
      </c>
      <c r="C991" s="107">
        <v>0.0005345628778915204</v>
      </c>
      <c r="D991" s="103" t="s">
        <v>1345</v>
      </c>
      <c r="E991" s="103" t="b">
        <v>0</v>
      </c>
      <c r="F991" s="103" t="b">
        <v>0</v>
      </c>
      <c r="G991" s="103" t="b">
        <v>0</v>
      </c>
    </row>
    <row r="992" spans="1:7" ht="15">
      <c r="A992" s="105" t="s">
        <v>1334</v>
      </c>
      <c r="B992" s="103">
        <v>2</v>
      </c>
      <c r="C992" s="107">
        <v>0.0005345628778915204</v>
      </c>
      <c r="D992" s="103" t="s">
        <v>1345</v>
      </c>
      <c r="E992" s="103" t="b">
        <v>0</v>
      </c>
      <c r="F992" s="103" t="b">
        <v>0</v>
      </c>
      <c r="G992" s="103" t="b">
        <v>0</v>
      </c>
    </row>
    <row r="993" spans="1:7" ht="15">
      <c r="A993" s="105" t="s">
        <v>1335</v>
      </c>
      <c r="B993" s="103">
        <v>2</v>
      </c>
      <c r="C993" s="107">
        <v>0.0005345628778915204</v>
      </c>
      <c r="D993" s="103" t="s">
        <v>1345</v>
      </c>
      <c r="E993" s="103" t="b">
        <v>0</v>
      </c>
      <c r="F993" s="103" t="b">
        <v>0</v>
      </c>
      <c r="G993" s="103" t="b">
        <v>0</v>
      </c>
    </row>
    <row r="994" spans="1:7" ht="15">
      <c r="A994" s="105" t="s">
        <v>1336</v>
      </c>
      <c r="B994" s="103">
        <v>2</v>
      </c>
      <c r="C994" s="107">
        <v>0.0005345628778915204</v>
      </c>
      <c r="D994" s="103" t="s">
        <v>1345</v>
      </c>
      <c r="E994" s="103" t="b">
        <v>0</v>
      </c>
      <c r="F994" s="103" t="b">
        <v>0</v>
      </c>
      <c r="G994" s="103" t="b">
        <v>0</v>
      </c>
    </row>
    <row r="995" spans="1:7" ht="15">
      <c r="A995" s="105" t="s">
        <v>1337</v>
      </c>
      <c r="B995" s="103">
        <v>2</v>
      </c>
      <c r="C995" s="107">
        <v>0.000437784226335828</v>
      </c>
      <c r="D995" s="103" t="s">
        <v>1345</v>
      </c>
      <c r="E995" s="103" t="b">
        <v>0</v>
      </c>
      <c r="F995" s="103" t="b">
        <v>0</v>
      </c>
      <c r="G995" s="103" t="b">
        <v>0</v>
      </c>
    </row>
    <row r="996" spans="1:7" ht="15">
      <c r="A996" s="105" t="s">
        <v>1338</v>
      </c>
      <c r="B996" s="103">
        <v>2</v>
      </c>
      <c r="C996" s="107">
        <v>0.0005345628778915204</v>
      </c>
      <c r="D996" s="103" t="s">
        <v>1345</v>
      </c>
      <c r="E996" s="103" t="b">
        <v>0</v>
      </c>
      <c r="F996" s="103" t="b">
        <v>0</v>
      </c>
      <c r="G996" s="103" t="b">
        <v>0</v>
      </c>
    </row>
    <row r="997" spans="1:7" ht="15">
      <c r="A997" s="105" t="s">
        <v>1339</v>
      </c>
      <c r="B997" s="103">
        <v>2</v>
      </c>
      <c r="C997" s="107">
        <v>0.0005345628778915204</v>
      </c>
      <c r="D997" s="103" t="s">
        <v>1345</v>
      </c>
      <c r="E997" s="103" t="b">
        <v>0</v>
      </c>
      <c r="F997" s="103" t="b">
        <v>1</v>
      </c>
      <c r="G997" s="103" t="b">
        <v>0</v>
      </c>
    </row>
    <row r="998" spans="1:7" ht="15">
      <c r="A998" s="105" t="s">
        <v>379</v>
      </c>
      <c r="B998" s="103">
        <v>18</v>
      </c>
      <c r="C998" s="107">
        <v>0.008435238901140996</v>
      </c>
      <c r="D998" s="103" t="s">
        <v>332</v>
      </c>
      <c r="E998" s="103" t="b">
        <v>0</v>
      </c>
      <c r="F998" s="103" t="b">
        <v>0</v>
      </c>
      <c r="G998" s="103" t="b">
        <v>0</v>
      </c>
    </row>
    <row r="999" spans="1:7" ht="15">
      <c r="A999" s="105" t="s">
        <v>365</v>
      </c>
      <c r="B999" s="103">
        <v>17</v>
      </c>
      <c r="C999" s="107">
        <v>0.007966614517744275</v>
      </c>
      <c r="D999" s="103" t="s">
        <v>332</v>
      </c>
      <c r="E999" s="103" t="b">
        <v>0</v>
      </c>
      <c r="F999" s="103" t="b">
        <v>0</v>
      </c>
      <c r="G999" s="103" t="b">
        <v>0</v>
      </c>
    </row>
    <row r="1000" spans="1:7" ht="15">
      <c r="A1000" s="105" t="s">
        <v>381</v>
      </c>
      <c r="B1000" s="103">
        <v>15</v>
      </c>
      <c r="C1000" s="107">
        <v>0.008327205812671396</v>
      </c>
      <c r="D1000" s="103" t="s">
        <v>332</v>
      </c>
      <c r="E1000" s="103" t="b">
        <v>0</v>
      </c>
      <c r="F1000" s="103" t="b">
        <v>0</v>
      </c>
      <c r="G1000" s="103" t="b">
        <v>0</v>
      </c>
    </row>
    <row r="1001" spans="1:7" ht="15">
      <c r="A1001" s="105" t="s">
        <v>374</v>
      </c>
      <c r="B1001" s="103">
        <v>14</v>
      </c>
      <c r="C1001" s="107">
        <v>0.002702597239154851</v>
      </c>
      <c r="D1001" s="103" t="s">
        <v>332</v>
      </c>
      <c r="E1001" s="103" t="b">
        <v>0</v>
      </c>
      <c r="F1001" s="103" t="b">
        <v>0</v>
      </c>
      <c r="G1001" s="103" t="b">
        <v>0</v>
      </c>
    </row>
    <row r="1002" spans="1:7" ht="15">
      <c r="A1002" s="105" t="s">
        <v>393</v>
      </c>
      <c r="B1002" s="103">
        <v>12</v>
      </c>
      <c r="C1002" s="107">
        <v>0.0031218582877635907</v>
      </c>
      <c r="D1002" s="103" t="s">
        <v>332</v>
      </c>
      <c r="E1002" s="103" t="b">
        <v>0</v>
      </c>
      <c r="F1002" s="103" t="b">
        <v>0</v>
      </c>
      <c r="G1002" s="103" t="b">
        <v>0</v>
      </c>
    </row>
    <row r="1003" spans="1:7" ht="15">
      <c r="A1003" s="105" t="s">
        <v>388</v>
      </c>
      <c r="B1003" s="103">
        <v>11</v>
      </c>
      <c r="C1003" s="107">
        <v>0.006106617595959024</v>
      </c>
      <c r="D1003" s="103" t="s">
        <v>332</v>
      </c>
      <c r="E1003" s="103" t="b">
        <v>0</v>
      </c>
      <c r="F1003" s="103" t="b">
        <v>0</v>
      </c>
      <c r="G1003" s="103" t="b">
        <v>0</v>
      </c>
    </row>
    <row r="1004" spans="1:7" ht="15">
      <c r="A1004" s="105" t="s">
        <v>385</v>
      </c>
      <c r="B1004" s="103">
        <v>10</v>
      </c>
      <c r="C1004" s="107">
        <v>0.004015121860227217</v>
      </c>
      <c r="D1004" s="103" t="s">
        <v>332</v>
      </c>
      <c r="E1004" s="103" t="b">
        <v>0</v>
      </c>
      <c r="F1004" s="103" t="b">
        <v>0</v>
      </c>
      <c r="G1004" s="103" t="b">
        <v>0</v>
      </c>
    </row>
    <row r="1005" spans="1:7" ht="15">
      <c r="A1005" s="105" t="s">
        <v>428</v>
      </c>
      <c r="B1005" s="103">
        <v>10</v>
      </c>
      <c r="C1005" s="107">
        <v>0.008855634355629008</v>
      </c>
      <c r="D1005" s="103" t="s">
        <v>332</v>
      </c>
      <c r="E1005" s="103" t="b">
        <v>0</v>
      </c>
      <c r="F1005" s="103" t="b">
        <v>1</v>
      </c>
      <c r="G1005" s="103" t="b">
        <v>0</v>
      </c>
    </row>
    <row r="1006" spans="1:7" ht="15">
      <c r="A1006" s="105" t="s">
        <v>368</v>
      </c>
      <c r="B1006" s="103">
        <v>9</v>
      </c>
      <c r="C1006" s="107">
        <v>0.002341393715822693</v>
      </c>
      <c r="D1006" s="103" t="s">
        <v>332</v>
      </c>
      <c r="E1006" s="103" t="b">
        <v>0</v>
      </c>
      <c r="F1006" s="103" t="b">
        <v>0</v>
      </c>
      <c r="G1006" s="103" t="b">
        <v>0</v>
      </c>
    </row>
    <row r="1007" spans="1:7" ht="15">
      <c r="A1007" s="105" t="s">
        <v>452</v>
      </c>
      <c r="B1007" s="103">
        <v>9</v>
      </c>
      <c r="C1007" s="107">
        <v>0.006093845185318303</v>
      </c>
      <c r="D1007" s="103" t="s">
        <v>332</v>
      </c>
      <c r="E1007" s="103" t="b">
        <v>0</v>
      </c>
      <c r="F1007" s="103" t="b">
        <v>0</v>
      </c>
      <c r="G1007" s="103" t="b">
        <v>0</v>
      </c>
    </row>
    <row r="1008" spans="1:7" ht="15">
      <c r="A1008" s="105" t="s">
        <v>363</v>
      </c>
      <c r="B1008" s="103">
        <v>8</v>
      </c>
      <c r="C1008" s="107">
        <v>0.0032120974881817733</v>
      </c>
      <c r="D1008" s="103" t="s">
        <v>332</v>
      </c>
      <c r="E1008" s="103" t="b">
        <v>0</v>
      </c>
      <c r="F1008" s="103" t="b">
        <v>0</v>
      </c>
      <c r="G1008" s="103" t="b">
        <v>0</v>
      </c>
    </row>
    <row r="1009" spans="1:7" ht="15">
      <c r="A1009" s="105" t="s">
        <v>364</v>
      </c>
      <c r="B1009" s="103">
        <v>7</v>
      </c>
      <c r="C1009" s="107">
        <v>0.003280370683777054</v>
      </c>
      <c r="D1009" s="103" t="s">
        <v>332</v>
      </c>
      <c r="E1009" s="103" t="b">
        <v>0</v>
      </c>
      <c r="F1009" s="103" t="b">
        <v>0</v>
      </c>
      <c r="G1009" s="103" t="b">
        <v>0</v>
      </c>
    </row>
    <row r="1010" spans="1:7" ht="15">
      <c r="A1010" s="105" t="s">
        <v>394</v>
      </c>
      <c r="B1010" s="103">
        <v>7</v>
      </c>
      <c r="C1010" s="107">
        <v>0.0024267426966650255</v>
      </c>
      <c r="D1010" s="103" t="s">
        <v>332</v>
      </c>
      <c r="E1010" s="103" t="b">
        <v>0</v>
      </c>
      <c r="F1010" s="103" t="b">
        <v>0</v>
      </c>
      <c r="G1010" s="103" t="b">
        <v>0</v>
      </c>
    </row>
    <row r="1011" spans="1:7" ht="15">
      <c r="A1011" s="105" t="s">
        <v>526</v>
      </c>
      <c r="B1011" s="103">
        <v>7</v>
      </c>
      <c r="C1011" s="107">
        <v>0.0061989440489403054</v>
      </c>
      <c r="D1011" s="103" t="s">
        <v>332</v>
      </c>
      <c r="E1011" s="103" t="b">
        <v>0</v>
      </c>
      <c r="F1011" s="103" t="b">
        <v>0</v>
      </c>
      <c r="G1011" s="103" t="b">
        <v>0</v>
      </c>
    </row>
    <row r="1012" spans="1:7" ht="15">
      <c r="A1012" s="105" t="s">
        <v>367</v>
      </c>
      <c r="B1012" s="103">
        <v>6</v>
      </c>
      <c r="C1012" s="107">
        <v>0.002811746300380332</v>
      </c>
      <c r="D1012" s="103" t="s">
        <v>332</v>
      </c>
      <c r="E1012" s="103" t="b">
        <v>0</v>
      </c>
      <c r="F1012" s="103" t="b">
        <v>0</v>
      </c>
      <c r="G1012" s="103" t="b">
        <v>0</v>
      </c>
    </row>
    <row r="1013" spans="1:7" ht="15">
      <c r="A1013" s="105" t="s">
        <v>370</v>
      </c>
      <c r="B1013" s="103">
        <v>6</v>
      </c>
      <c r="C1013" s="107">
        <v>0.0020800651685700224</v>
      </c>
      <c r="D1013" s="103" t="s">
        <v>332</v>
      </c>
      <c r="E1013" s="103" t="b">
        <v>0</v>
      </c>
      <c r="F1013" s="103" t="b">
        <v>0</v>
      </c>
      <c r="G1013" s="103" t="b">
        <v>0</v>
      </c>
    </row>
    <row r="1014" spans="1:7" ht="15">
      <c r="A1014" s="105" t="s">
        <v>433</v>
      </c>
      <c r="B1014" s="103">
        <v>6</v>
      </c>
      <c r="C1014" s="107">
        <v>0.0020800651685700224</v>
      </c>
      <c r="D1014" s="103" t="s">
        <v>332</v>
      </c>
      <c r="E1014" s="103" t="b">
        <v>0</v>
      </c>
      <c r="F1014" s="103" t="b">
        <v>0</v>
      </c>
      <c r="G1014" s="103" t="b">
        <v>0</v>
      </c>
    </row>
    <row r="1015" spans="1:7" ht="15">
      <c r="A1015" s="105" t="s">
        <v>400</v>
      </c>
      <c r="B1015" s="103">
        <v>6</v>
      </c>
      <c r="C1015" s="107">
        <v>0.0024090731161363304</v>
      </c>
      <c r="D1015" s="103" t="s">
        <v>332</v>
      </c>
      <c r="E1015" s="103" t="b">
        <v>0</v>
      </c>
      <c r="F1015" s="103" t="b">
        <v>0</v>
      </c>
      <c r="G1015" s="103" t="b">
        <v>0</v>
      </c>
    </row>
    <row r="1016" spans="1:7" ht="15">
      <c r="A1016" s="105" t="s">
        <v>432</v>
      </c>
      <c r="B1016" s="103">
        <v>6</v>
      </c>
      <c r="C1016" s="107">
        <v>0.002811746300380332</v>
      </c>
      <c r="D1016" s="103" t="s">
        <v>332</v>
      </c>
      <c r="E1016" s="103" t="b">
        <v>0</v>
      </c>
      <c r="F1016" s="103" t="b">
        <v>0</v>
      </c>
      <c r="G1016" s="103" t="b">
        <v>0</v>
      </c>
    </row>
    <row r="1017" spans="1:7" ht="15">
      <c r="A1017" s="105" t="s">
        <v>437</v>
      </c>
      <c r="B1017" s="103">
        <v>6</v>
      </c>
      <c r="C1017" s="107">
        <v>0.003330882325068559</v>
      </c>
      <c r="D1017" s="103" t="s">
        <v>332</v>
      </c>
      <c r="E1017" s="103" t="b">
        <v>0</v>
      </c>
      <c r="F1017" s="103" t="b">
        <v>0</v>
      </c>
      <c r="G1017" s="103" t="b">
        <v>0</v>
      </c>
    </row>
    <row r="1018" spans="1:7" ht="15">
      <c r="A1018" s="105" t="s">
        <v>446</v>
      </c>
      <c r="B1018" s="103">
        <v>6</v>
      </c>
      <c r="C1018" s="107">
        <v>0.003330882325068559</v>
      </c>
      <c r="D1018" s="103" t="s">
        <v>332</v>
      </c>
      <c r="E1018" s="103" t="b">
        <v>0</v>
      </c>
      <c r="F1018" s="103" t="b">
        <v>0</v>
      </c>
      <c r="G1018" s="103" t="b">
        <v>0</v>
      </c>
    </row>
    <row r="1019" spans="1:7" ht="15">
      <c r="A1019" s="105" t="s">
        <v>355</v>
      </c>
      <c r="B1019" s="103">
        <v>6</v>
      </c>
      <c r="C1019" s="107">
        <v>0.0024090731161363304</v>
      </c>
      <c r="D1019" s="103" t="s">
        <v>332</v>
      </c>
      <c r="E1019" s="103" t="b">
        <v>0</v>
      </c>
      <c r="F1019" s="103" t="b">
        <v>0</v>
      </c>
      <c r="G1019" s="103" t="b">
        <v>0</v>
      </c>
    </row>
    <row r="1020" spans="1:7" ht="15">
      <c r="A1020" s="105" t="s">
        <v>376</v>
      </c>
      <c r="B1020" s="103">
        <v>6</v>
      </c>
      <c r="C1020" s="107">
        <v>0.0024090731161363304</v>
      </c>
      <c r="D1020" s="103" t="s">
        <v>332</v>
      </c>
      <c r="E1020" s="103" t="b">
        <v>0</v>
      </c>
      <c r="F1020" s="103" t="b">
        <v>0</v>
      </c>
      <c r="G1020" s="103" t="b">
        <v>0</v>
      </c>
    </row>
    <row r="1021" spans="1:7" ht="15">
      <c r="A1021" s="105" t="s">
        <v>436</v>
      </c>
      <c r="B1021" s="103">
        <v>6</v>
      </c>
      <c r="C1021" s="107">
        <v>0.003330882325068559</v>
      </c>
      <c r="D1021" s="103" t="s">
        <v>332</v>
      </c>
      <c r="E1021" s="103" t="b">
        <v>0</v>
      </c>
      <c r="F1021" s="103" t="b">
        <v>0</v>
      </c>
      <c r="G1021" s="103" t="b">
        <v>0</v>
      </c>
    </row>
    <row r="1022" spans="1:7" ht="15">
      <c r="A1022" s="105" t="s">
        <v>564</v>
      </c>
      <c r="B1022" s="103">
        <v>6</v>
      </c>
      <c r="C1022" s="107">
        <v>0.004062563456878869</v>
      </c>
      <c r="D1022" s="103" t="s">
        <v>332</v>
      </c>
      <c r="E1022" s="103" t="b">
        <v>0</v>
      </c>
      <c r="F1022" s="103" t="b">
        <v>0</v>
      </c>
      <c r="G1022" s="103" t="b">
        <v>0</v>
      </c>
    </row>
    <row r="1023" spans="1:7" ht="15">
      <c r="A1023" s="105" t="s">
        <v>565</v>
      </c>
      <c r="B1023" s="103">
        <v>6</v>
      </c>
      <c r="C1023" s="107">
        <v>0.004062563456878869</v>
      </c>
      <c r="D1023" s="103" t="s">
        <v>332</v>
      </c>
      <c r="E1023" s="103" t="b">
        <v>0</v>
      </c>
      <c r="F1023" s="103" t="b">
        <v>0</v>
      </c>
      <c r="G1023" s="103" t="b">
        <v>0</v>
      </c>
    </row>
    <row r="1024" spans="1:7" ht="15">
      <c r="A1024" s="105" t="s">
        <v>464</v>
      </c>
      <c r="B1024" s="103">
        <v>6</v>
      </c>
      <c r="C1024" s="107">
        <v>0.004062563456878869</v>
      </c>
      <c r="D1024" s="103" t="s">
        <v>332</v>
      </c>
      <c r="E1024" s="103" t="b">
        <v>0</v>
      </c>
      <c r="F1024" s="103" t="b">
        <v>0</v>
      </c>
      <c r="G1024" s="103" t="b">
        <v>0</v>
      </c>
    </row>
    <row r="1025" spans="1:7" ht="15">
      <c r="A1025" s="105" t="s">
        <v>416</v>
      </c>
      <c r="B1025" s="103">
        <v>5</v>
      </c>
      <c r="C1025" s="107">
        <v>0.0027757352708904655</v>
      </c>
      <c r="D1025" s="103" t="s">
        <v>332</v>
      </c>
      <c r="E1025" s="103" t="b">
        <v>0</v>
      </c>
      <c r="F1025" s="103" t="b">
        <v>0</v>
      </c>
      <c r="G1025" s="103" t="b">
        <v>0</v>
      </c>
    </row>
    <row r="1026" spans="1:7" ht="15">
      <c r="A1026" s="105" t="s">
        <v>584</v>
      </c>
      <c r="B1026" s="103">
        <v>5</v>
      </c>
      <c r="C1026" s="107">
        <v>0.0027757352708904655</v>
      </c>
      <c r="D1026" s="103" t="s">
        <v>332</v>
      </c>
      <c r="E1026" s="103" t="b">
        <v>0</v>
      </c>
      <c r="F1026" s="103" t="b">
        <v>0</v>
      </c>
      <c r="G1026" s="103" t="b">
        <v>0</v>
      </c>
    </row>
    <row r="1027" spans="1:7" ht="15">
      <c r="A1027" s="105" t="s">
        <v>389</v>
      </c>
      <c r="B1027" s="103">
        <v>5</v>
      </c>
      <c r="C1027" s="107">
        <v>0.0020075609301136083</v>
      </c>
      <c r="D1027" s="103" t="s">
        <v>332</v>
      </c>
      <c r="E1027" s="103" t="b">
        <v>0</v>
      </c>
      <c r="F1027" s="103" t="b">
        <v>0</v>
      </c>
      <c r="G1027" s="103" t="b">
        <v>0</v>
      </c>
    </row>
    <row r="1028" spans="1:7" ht="15">
      <c r="A1028" s="105" t="s">
        <v>387</v>
      </c>
      <c r="B1028" s="103">
        <v>5</v>
      </c>
      <c r="C1028" s="107">
        <v>0.003385469547399057</v>
      </c>
      <c r="D1028" s="103" t="s">
        <v>332</v>
      </c>
      <c r="E1028" s="103" t="b">
        <v>0</v>
      </c>
      <c r="F1028" s="103" t="b">
        <v>0</v>
      </c>
      <c r="G1028" s="103" t="b">
        <v>0</v>
      </c>
    </row>
    <row r="1029" spans="1:7" ht="15">
      <c r="A1029" s="105" t="s">
        <v>420</v>
      </c>
      <c r="B1029" s="103">
        <v>5</v>
      </c>
      <c r="C1029" s="107">
        <v>0.003385469547399057</v>
      </c>
      <c r="D1029" s="103" t="s">
        <v>332</v>
      </c>
      <c r="E1029" s="103" t="b">
        <v>0</v>
      </c>
      <c r="F1029" s="103" t="b">
        <v>0</v>
      </c>
      <c r="G1029" s="103" t="b">
        <v>0</v>
      </c>
    </row>
    <row r="1030" spans="1:7" ht="15">
      <c r="A1030" s="105" t="s">
        <v>359</v>
      </c>
      <c r="B1030" s="103">
        <v>5</v>
      </c>
      <c r="C1030" s="107">
        <v>0.003385469547399057</v>
      </c>
      <c r="D1030" s="103" t="s">
        <v>332</v>
      </c>
      <c r="E1030" s="103" t="b">
        <v>0</v>
      </c>
      <c r="F1030" s="103" t="b">
        <v>0</v>
      </c>
      <c r="G1030" s="103" t="b">
        <v>0</v>
      </c>
    </row>
    <row r="1031" spans="1:7" ht="15">
      <c r="A1031" s="105" t="s">
        <v>632</v>
      </c>
      <c r="B1031" s="103">
        <v>5</v>
      </c>
      <c r="C1031" s="107">
        <v>0.00234312191698361</v>
      </c>
      <c r="D1031" s="103" t="s">
        <v>332</v>
      </c>
      <c r="E1031" s="103" t="b">
        <v>0</v>
      </c>
      <c r="F1031" s="103" t="b">
        <v>0</v>
      </c>
      <c r="G1031" s="103" t="b">
        <v>0</v>
      </c>
    </row>
    <row r="1032" spans="1:7" ht="15">
      <c r="A1032" s="105" t="s">
        <v>496</v>
      </c>
      <c r="B1032" s="103">
        <v>5</v>
      </c>
      <c r="C1032" s="107">
        <v>0.0027757352708904655</v>
      </c>
      <c r="D1032" s="103" t="s">
        <v>332</v>
      </c>
      <c r="E1032" s="103" t="b">
        <v>0</v>
      </c>
      <c r="F1032" s="103" t="b">
        <v>0</v>
      </c>
      <c r="G1032" s="103" t="b">
        <v>0</v>
      </c>
    </row>
    <row r="1033" spans="1:7" ht="15">
      <c r="A1033" s="105" t="s">
        <v>357</v>
      </c>
      <c r="B1033" s="103">
        <v>5</v>
      </c>
      <c r="C1033" s="107">
        <v>0.0020075609301136083</v>
      </c>
      <c r="D1033" s="103" t="s">
        <v>332</v>
      </c>
      <c r="E1033" s="103" t="b">
        <v>0</v>
      </c>
      <c r="F1033" s="103" t="b">
        <v>0</v>
      </c>
      <c r="G1033" s="103" t="b">
        <v>0</v>
      </c>
    </row>
    <row r="1034" spans="1:7" ht="15">
      <c r="A1034" s="105" t="s">
        <v>470</v>
      </c>
      <c r="B1034" s="103">
        <v>5</v>
      </c>
      <c r="C1034" s="107">
        <v>0.00234312191698361</v>
      </c>
      <c r="D1034" s="103" t="s">
        <v>332</v>
      </c>
      <c r="E1034" s="103" t="b">
        <v>0</v>
      </c>
      <c r="F1034" s="103" t="b">
        <v>0</v>
      </c>
      <c r="G1034" s="103" t="b">
        <v>0</v>
      </c>
    </row>
    <row r="1035" spans="1:7" ht="15">
      <c r="A1035" s="105" t="s">
        <v>397</v>
      </c>
      <c r="B1035" s="103">
        <v>5</v>
      </c>
      <c r="C1035" s="107">
        <v>0.0027757352708904655</v>
      </c>
      <c r="D1035" s="103" t="s">
        <v>332</v>
      </c>
      <c r="E1035" s="103" t="b">
        <v>0</v>
      </c>
      <c r="F1035" s="103" t="b">
        <v>0</v>
      </c>
      <c r="G1035" s="103" t="b">
        <v>0</v>
      </c>
    </row>
    <row r="1036" spans="1:7" ht="15">
      <c r="A1036" s="105" t="s">
        <v>586</v>
      </c>
      <c r="B1036" s="103">
        <v>5</v>
      </c>
      <c r="C1036" s="107">
        <v>0.004427817177814504</v>
      </c>
      <c r="D1036" s="103" t="s">
        <v>332</v>
      </c>
      <c r="E1036" s="103" t="b">
        <v>0</v>
      </c>
      <c r="F1036" s="103" t="b">
        <v>0</v>
      </c>
      <c r="G1036" s="103" t="b">
        <v>0</v>
      </c>
    </row>
    <row r="1037" spans="1:7" ht="15">
      <c r="A1037" s="105" t="s">
        <v>472</v>
      </c>
      <c r="B1037" s="103">
        <v>4</v>
      </c>
      <c r="C1037" s="107">
        <v>0.0022205882167123723</v>
      </c>
      <c r="D1037" s="103" t="s">
        <v>332</v>
      </c>
      <c r="E1037" s="103" t="b">
        <v>0</v>
      </c>
      <c r="F1037" s="103" t="b">
        <v>0</v>
      </c>
      <c r="G1037" s="103" t="b">
        <v>0</v>
      </c>
    </row>
    <row r="1038" spans="1:7" ht="15">
      <c r="A1038" s="105" t="s">
        <v>391</v>
      </c>
      <c r="B1038" s="103">
        <v>4</v>
      </c>
      <c r="C1038" s="107">
        <v>0.0022205882167123723</v>
      </c>
      <c r="D1038" s="103" t="s">
        <v>332</v>
      </c>
      <c r="E1038" s="103" t="b">
        <v>0</v>
      </c>
      <c r="F1038" s="103" t="b">
        <v>0</v>
      </c>
      <c r="G1038" s="103" t="b">
        <v>0</v>
      </c>
    </row>
    <row r="1039" spans="1:7" ht="15">
      <c r="A1039" s="105" t="s">
        <v>657</v>
      </c>
      <c r="B1039" s="103">
        <v>4</v>
      </c>
      <c r="C1039" s="107">
        <v>0.002708375637919246</v>
      </c>
      <c r="D1039" s="103" t="s">
        <v>332</v>
      </c>
      <c r="E1039" s="103" t="b">
        <v>0</v>
      </c>
      <c r="F1039" s="103" t="b">
        <v>0</v>
      </c>
      <c r="G1039" s="103" t="b">
        <v>0</v>
      </c>
    </row>
    <row r="1040" spans="1:7" ht="15">
      <c r="A1040" s="105" t="s">
        <v>658</v>
      </c>
      <c r="B1040" s="103">
        <v>4</v>
      </c>
      <c r="C1040" s="107">
        <v>0.002708375637919246</v>
      </c>
      <c r="D1040" s="103" t="s">
        <v>332</v>
      </c>
      <c r="E1040" s="103" t="b">
        <v>0</v>
      </c>
      <c r="F1040" s="103" t="b">
        <v>0</v>
      </c>
      <c r="G1040" s="103" t="b">
        <v>0</v>
      </c>
    </row>
    <row r="1041" spans="1:7" ht="15">
      <c r="A1041" s="105" t="s">
        <v>395</v>
      </c>
      <c r="B1041" s="103">
        <v>4</v>
      </c>
      <c r="C1041" s="107">
        <v>0.002708375637919246</v>
      </c>
      <c r="D1041" s="103" t="s">
        <v>332</v>
      </c>
      <c r="E1041" s="103" t="b">
        <v>0</v>
      </c>
      <c r="F1041" s="103" t="b">
        <v>0</v>
      </c>
      <c r="G1041" s="103" t="b">
        <v>0</v>
      </c>
    </row>
    <row r="1042" spans="1:7" ht="15">
      <c r="A1042" s="105" t="s">
        <v>722</v>
      </c>
      <c r="B1042" s="103">
        <v>4</v>
      </c>
      <c r="C1042" s="107">
        <v>0.0035422537422516035</v>
      </c>
      <c r="D1042" s="103" t="s">
        <v>332</v>
      </c>
      <c r="E1042" s="103" t="b">
        <v>0</v>
      </c>
      <c r="F1042" s="103" t="b">
        <v>0</v>
      </c>
      <c r="G1042" s="103" t="b">
        <v>0</v>
      </c>
    </row>
    <row r="1043" spans="1:7" ht="15">
      <c r="A1043" s="105" t="s">
        <v>398</v>
      </c>
      <c r="B1043" s="103">
        <v>4</v>
      </c>
      <c r="C1043" s="107">
        <v>0.002708375637919246</v>
      </c>
      <c r="D1043" s="103" t="s">
        <v>332</v>
      </c>
      <c r="E1043" s="103" t="b">
        <v>0</v>
      </c>
      <c r="F1043" s="103" t="b">
        <v>0</v>
      </c>
      <c r="G1043" s="103" t="b">
        <v>0</v>
      </c>
    </row>
    <row r="1044" spans="1:7" ht="15">
      <c r="A1044" s="105" t="s">
        <v>445</v>
      </c>
      <c r="B1044" s="103">
        <v>4</v>
      </c>
      <c r="C1044" s="107">
        <v>0.001874497533586888</v>
      </c>
      <c r="D1044" s="103" t="s">
        <v>332</v>
      </c>
      <c r="E1044" s="103" t="b">
        <v>0</v>
      </c>
      <c r="F1044" s="103" t="b">
        <v>0</v>
      </c>
      <c r="G1044" s="103" t="b">
        <v>0</v>
      </c>
    </row>
    <row r="1045" spans="1:7" ht="15">
      <c r="A1045" s="105" t="s">
        <v>721</v>
      </c>
      <c r="B1045" s="103">
        <v>4</v>
      </c>
      <c r="C1045" s="107">
        <v>0.0035422537422516035</v>
      </c>
      <c r="D1045" s="103" t="s">
        <v>332</v>
      </c>
      <c r="E1045" s="103" t="b">
        <v>0</v>
      </c>
      <c r="F1045" s="103" t="b">
        <v>0</v>
      </c>
      <c r="G1045" s="103" t="b">
        <v>0</v>
      </c>
    </row>
    <row r="1046" spans="1:7" ht="15">
      <c r="A1046" s="105" t="s">
        <v>587</v>
      </c>
      <c r="B1046" s="103">
        <v>4</v>
      </c>
      <c r="C1046" s="107">
        <v>0.0022205882167123723</v>
      </c>
      <c r="D1046" s="103" t="s">
        <v>332</v>
      </c>
      <c r="E1046" s="103" t="b">
        <v>0</v>
      </c>
      <c r="F1046" s="103" t="b">
        <v>0</v>
      </c>
      <c r="G1046" s="103" t="b">
        <v>0</v>
      </c>
    </row>
    <row r="1047" spans="1:7" ht="15">
      <c r="A1047" s="105" t="s">
        <v>552</v>
      </c>
      <c r="B1047" s="103">
        <v>4</v>
      </c>
      <c r="C1047" s="107">
        <v>0.0022205882167123723</v>
      </c>
      <c r="D1047" s="103" t="s">
        <v>332</v>
      </c>
      <c r="E1047" s="103" t="b">
        <v>0</v>
      </c>
      <c r="F1047" s="103" t="b">
        <v>0</v>
      </c>
      <c r="G1047" s="103" t="b">
        <v>0</v>
      </c>
    </row>
    <row r="1048" spans="1:7" ht="15">
      <c r="A1048" s="105" t="s">
        <v>701</v>
      </c>
      <c r="B1048" s="103">
        <v>4</v>
      </c>
      <c r="C1048" s="107">
        <v>0.0022205882167123723</v>
      </c>
      <c r="D1048" s="103" t="s">
        <v>332</v>
      </c>
      <c r="E1048" s="103" t="b">
        <v>0</v>
      </c>
      <c r="F1048" s="103" t="b">
        <v>0</v>
      </c>
      <c r="G1048" s="103" t="b">
        <v>0</v>
      </c>
    </row>
    <row r="1049" spans="1:7" ht="15">
      <c r="A1049" s="105" t="s">
        <v>591</v>
      </c>
      <c r="B1049" s="103">
        <v>4</v>
      </c>
      <c r="C1049" s="107">
        <v>0.002708375637919246</v>
      </c>
      <c r="D1049" s="103" t="s">
        <v>332</v>
      </c>
      <c r="E1049" s="103" t="b">
        <v>0</v>
      </c>
      <c r="F1049" s="103" t="b">
        <v>0</v>
      </c>
      <c r="G1049" s="103" t="b">
        <v>0</v>
      </c>
    </row>
    <row r="1050" spans="1:7" ht="15">
      <c r="A1050" s="105" t="s">
        <v>443</v>
      </c>
      <c r="B1050" s="103">
        <v>4</v>
      </c>
      <c r="C1050" s="107">
        <v>0.001874497533586888</v>
      </c>
      <c r="D1050" s="103" t="s">
        <v>332</v>
      </c>
      <c r="E1050" s="103" t="b">
        <v>0</v>
      </c>
      <c r="F1050" s="103" t="b">
        <v>0</v>
      </c>
      <c r="G1050" s="103" t="b">
        <v>0</v>
      </c>
    </row>
    <row r="1051" spans="1:7" ht="15">
      <c r="A1051" s="105" t="s">
        <v>469</v>
      </c>
      <c r="B1051" s="103">
        <v>4</v>
      </c>
      <c r="C1051" s="107">
        <v>0.0022205882167123723</v>
      </c>
      <c r="D1051" s="103" t="s">
        <v>332</v>
      </c>
      <c r="E1051" s="103" t="b">
        <v>0</v>
      </c>
      <c r="F1051" s="103" t="b">
        <v>0</v>
      </c>
      <c r="G1051" s="103" t="b">
        <v>0</v>
      </c>
    </row>
    <row r="1052" spans="1:7" ht="15">
      <c r="A1052" s="105" t="s">
        <v>624</v>
      </c>
      <c r="B1052" s="103">
        <v>4</v>
      </c>
      <c r="C1052" s="107">
        <v>0.002708375637919246</v>
      </c>
      <c r="D1052" s="103" t="s">
        <v>332</v>
      </c>
      <c r="E1052" s="103" t="b">
        <v>0</v>
      </c>
      <c r="F1052" s="103" t="b">
        <v>0</v>
      </c>
      <c r="G1052" s="103" t="b">
        <v>0</v>
      </c>
    </row>
    <row r="1053" spans="1:7" ht="15">
      <c r="A1053" s="105" t="s">
        <v>390</v>
      </c>
      <c r="B1053" s="103">
        <v>4</v>
      </c>
      <c r="C1053" s="107">
        <v>0.002708375637919246</v>
      </c>
      <c r="D1053" s="103" t="s">
        <v>332</v>
      </c>
      <c r="E1053" s="103" t="b">
        <v>0</v>
      </c>
      <c r="F1053" s="103" t="b">
        <v>0</v>
      </c>
      <c r="G1053" s="103" t="b">
        <v>0</v>
      </c>
    </row>
    <row r="1054" spans="1:7" ht="15">
      <c r="A1054" s="105" t="s">
        <v>561</v>
      </c>
      <c r="B1054" s="103">
        <v>4</v>
      </c>
      <c r="C1054" s="107">
        <v>0.0035422537422516035</v>
      </c>
      <c r="D1054" s="103" t="s">
        <v>332</v>
      </c>
      <c r="E1054" s="103" t="b">
        <v>0</v>
      </c>
      <c r="F1054" s="103" t="b">
        <v>0</v>
      </c>
      <c r="G1054" s="103" t="b">
        <v>0</v>
      </c>
    </row>
    <row r="1055" spans="1:7" ht="15">
      <c r="A1055" s="105" t="s">
        <v>663</v>
      </c>
      <c r="B1055" s="103">
        <v>4</v>
      </c>
      <c r="C1055" s="107">
        <v>0.0035422537422516035</v>
      </c>
      <c r="D1055" s="103" t="s">
        <v>332</v>
      </c>
      <c r="E1055" s="103" t="b">
        <v>0</v>
      </c>
      <c r="F1055" s="103" t="b">
        <v>0</v>
      </c>
      <c r="G1055" s="103" t="b">
        <v>0</v>
      </c>
    </row>
    <row r="1056" spans="1:7" ht="15">
      <c r="A1056" s="105" t="s">
        <v>664</v>
      </c>
      <c r="B1056" s="103">
        <v>4</v>
      </c>
      <c r="C1056" s="107">
        <v>0.0035422537422516035</v>
      </c>
      <c r="D1056" s="103" t="s">
        <v>332</v>
      </c>
      <c r="E1056" s="103" t="b">
        <v>0</v>
      </c>
      <c r="F1056" s="103" t="b">
        <v>0</v>
      </c>
      <c r="G1056" s="103" t="b">
        <v>0</v>
      </c>
    </row>
    <row r="1057" spans="1:7" ht="15">
      <c r="A1057" s="105" t="s">
        <v>654</v>
      </c>
      <c r="B1057" s="103">
        <v>3</v>
      </c>
      <c r="C1057" s="107">
        <v>0.0016654411625342796</v>
      </c>
      <c r="D1057" s="103" t="s">
        <v>332</v>
      </c>
      <c r="E1057" s="103" t="b">
        <v>0</v>
      </c>
      <c r="F1057" s="103" t="b">
        <v>0</v>
      </c>
      <c r="G1057" s="103" t="b">
        <v>0</v>
      </c>
    </row>
    <row r="1058" spans="1:7" ht="15">
      <c r="A1058" s="105" t="s">
        <v>655</v>
      </c>
      <c r="B1058" s="103">
        <v>3</v>
      </c>
      <c r="C1058" s="107">
        <v>0.0016654411625342796</v>
      </c>
      <c r="D1058" s="103" t="s">
        <v>332</v>
      </c>
      <c r="E1058" s="103" t="b">
        <v>0</v>
      </c>
      <c r="F1058" s="103" t="b">
        <v>0</v>
      </c>
      <c r="G1058" s="103" t="b">
        <v>0</v>
      </c>
    </row>
    <row r="1059" spans="1:7" ht="15">
      <c r="A1059" s="105" t="s">
        <v>402</v>
      </c>
      <c r="B1059" s="103">
        <v>3</v>
      </c>
      <c r="C1059" s="107">
        <v>0.0016654411625342796</v>
      </c>
      <c r="D1059" s="103" t="s">
        <v>332</v>
      </c>
      <c r="E1059" s="103" t="b">
        <v>0</v>
      </c>
      <c r="F1059" s="103" t="b">
        <v>0</v>
      </c>
      <c r="G1059" s="103" t="b">
        <v>0</v>
      </c>
    </row>
    <row r="1060" spans="1:7" ht="15">
      <c r="A1060" s="105" t="s">
        <v>753</v>
      </c>
      <c r="B1060" s="103">
        <v>3</v>
      </c>
      <c r="C1060" s="107">
        <v>0.0020312817284394344</v>
      </c>
      <c r="D1060" s="103" t="s">
        <v>332</v>
      </c>
      <c r="E1060" s="103" t="b">
        <v>0</v>
      </c>
      <c r="F1060" s="103" t="b">
        <v>0</v>
      </c>
      <c r="G1060" s="103" t="b">
        <v>0</v>
      </c>
    </row>
    <row r="1061" spans="1:7" ht="15">
      <c r="A1061" s="105" t="s">
        <v>659</v>
      </c>
      <c r="B1061" s="103">
        <v>3</v>
      </c>
      <c r="C1061" s="107">
        <v>0.0020312817284394344</v>
      </c>
      <c r="D1061" s="103" t="s">
        <v>332</v>
      </c>
      <c r="E1061" s="103" t="b">
        <v>0</v>
      </c>
      <c r="F1061" s="103" t="b">
        <v>0</v>
      </c>
      <c r="G1061" s="103" t="b">
        <v>0</v>
      </c>
    </row>
    <row r="1062" spans="1:7" ht="15">
      <c r="A1062" s="105" t="s">
        <v>503</v>
      </c>
      <c r="B1062" s="103">
        <v>3</v>
      </c>
      <c r="C1062" s="107">
        <v>0.0020312817284394344</v>
      </c>
      <c r="D1062" s="103" t="s">
        <v>332</v>
      </c>
      <c r="E1062" s="103" t="b">
        <v>0</v>
      </c>
      <c r="F1062" s="103" t="b">
        <v>0</v>
      </c>
      <c r="G1062" s="103" t="b">
        <v>0</v>
      </c>
    </row>
    <row r="1063" spans="1:7" ht="15">
      <c r="A1063" s="105" t="s">
        <v>473</v>
      </c>
      <c r="B1063" s="103">
        <v>3</v>
      </c>
      <c r="C1063" s="107">
        <v>0.0016654411625342796</v>
      </c>
      <c r="D1063" s="103" t="s">
        <v>332</v>
      </c>
      <c r="E1063" s="103" t="b">
        <v>0</v>
      </c>
      <c r="F1063" s="103" t="b">
        <v>0</v>
      </c>
      <c r="G1063" s="103" t="b">
        <v>0</v>
      </c>
    </row>
    <row r="1064" spans="1:7" ht="15">
      <c r="A1064" s="105" t="s">
        <v>755</v>
      </c>
      <c r="B1064" s="103">
        <v>3</v>
      </c>
      <c r="C1064" s="107">
        <v>0.0016654411625342796</v>
      </c>
      <c r="D1064" s="103" t="s">
        <v>332</v>
      </c>
      <c r="E1064" s="103" t="b">
        <v>0</v>
      </c>
      <c r="F1064" s="103" t="b">
        <v>0</v>
      </c>
      <c r="G1064" s="103" t="b">
        <v>0</v>
      </c>
    </row>
    <row r="1065" spans="1:7" ht="15">
      <c r="A1065" s="105" t="s">
        <v>660</v>
      </c>
      <c r="B1065" s="103">
        <v>3</v>
      </c>
      <c r="C1065" s="107">
        <v>0.0016654411625342796</v>
      </c>
      <c r="D1065" s="103" t="s">
        <v>332</v>
      </c>
      <c r="E1065" s="103" t="b">
        <v>0</v>
      </c>
      <c r="F1065" s="103" t="b">
        <v>0</v>
      </c>
      <c r="G1065" s="103" t="b">
        <v>0</v>
      </c>
    </row>
    <row r="1066" spans="1:7" ht="15">
      <c r="A1066" s="105" t="s">
        <v>529</v>
      </c>
      <c r="B1066" s="103">
        <v>3</v>
      </c>
      <c r="C1066" s="107">
        <v>0.0020312817284394344</v>
      </c>
      <c r="D1066" s="103" t="s">
        <v>332</v>
      </c>
      <c r="E1066" s="103" t="b">
        <v>0</v>
      </c>
      <c r="F1066" s="103" t="b">
        <v>0</v>
      </c>
      <c r="G1066" s="103" t="b">
        <v>0</v>
      </c>
    </row>
    <row r="1067" spans="1:7" ht="15">
      <c r="A1067" s="105" t="s">
        <v>453</v>
      </c>
      <c r="B1067" s="103">
        <v>3</v>
      </c>
      <c r="C1067" s="107">
        <v>0.0016654411625342796</v>
      </c>
      <c r="D1067" s="103" t="s">
        <v>332</v>
      </c>
      <c r="E1067" s="103" t="b">
        <v>0</v>
      </c>
      <c r="F1067" s="103" t="b">
        <v>0</v>
      </c>
      <c r="G1067" s="103" t="b">
        <v>0</v>
      </c>
    </row>
    <row r="1068" spans="1:7" ht="15">
      <c r="A1068" s="105" t="s">
        <v>884</v>
      </c>
      <c r="B1068" s="103">
        <v>3</v>
      </c>
      <c r="C1068" s="107">
        <v>0.002656690306688703</v>
      </c>
      <c r="D1068" s="103" t="s">
        <v>332</v>
      </c>
      <c r="E1068" s="103" t="b">
        <v>0</v>
      </c>
      <c r="F1068" s="103" t="b">
        <v>0</v>
      </c>
      <c r="G1068" s="103" t="b">
        <v>0</v>
      </c>
    </row>
    <row r="1069" spans="1:7" ht="15">
      <c r="A1069" s="105" t="s">
        <v>377</v>
      </c>
      <c r="B1069" s="103">
        <v>3</v>
      </c>
      <c r="C1069" s="107">
        <v>0.0016654411625342796</v>
      </c>
      <c r="D1069" s="103" t="s">
        <v>332</v>
      </c>
      <c r="E1069" s="103" t="b">
        <v>0</v>
      </c>
      <c r="F1069" s="103" t="b">
        <v>0</v>
      </c>
      <c r="G1069" s="103" t="b">
        <v>0</v>
      </c>
    </row>
    <row r="1070" spans="1:7" ht="15">
      <c r="A1070" s="105" t="s">
        <v>885</v>
      </c>
      <c r="B1070" s="103">
        <v>3</v>
      </c>
      <c r="C1070" s="107">
        <v>0.002656690306688703</v>
      </c>
      <c r="D1070" s="103" t="s">
        <v>332</v>
      </c>
      <c r="E1070" s="103" t="b">
        <v>0</v>
      </c>
      <c r="F1070" s="103" t="b">
        <v>0</v>
      </c>
      <c r="G1070" s="103" t="b">
        <v>0</v>
      </c>
    </row>
    <row r="1071" spans="1:7" ht="15">
      <c r="A1071" s="105" t="s">
        <v>590</v>
      </c>
      <c r="B1071" s="103">
        <v>3</v>
      </c>
      <c r="C1071" s="107">
        <v>0.0020312817284394344</v>
      </c>
      <c r="D1071" s="103" t="s">
        <v>332</v>
      </c>
      <c r="E1071" s="103" t="b">
        <v>0</v>
      </c>
      <c r="F1071" s="103" t="b">
        <v>0</v>
      </c>
      <c r="G1071" s="103" t="b">
        <v>0</v>
      </c>
    </row>
    <row r="1072" spans="1:7" ht="15">
      <c r="A1072" s="105" t="s">
        <v>598</v>
      </c>
      <c r="B1072" s="103">
        <v>3</v>
      </c>
      <c r="C1072" s="107">
        <v>0.0016654411625342796</v>
      </c>
      <c r="D1072" s="103" t="s">
        <v>332</v>
      </c>
      <c r="E1072" s="103" t="b">
        <v>0</v>
      </c>
      <c r="F1072" s="103" t="b">
        <v>0</v>
      </c>
      <c r="G1072" s="103" t="b">
        <v>0</v>
      </c>
    </row>
    <row r="1073" spans="1:7" ht="15">
      <c r="A1073" s="105" t="s">
        <v>534</v>
      </c>
      <c r="B1073" s="103">
        <v>3</v>
      </c>
      <c r="C1073" s="107">
        <v>0.0016654411625342796</v>
      </c>
      <c r="D1073" s="103" t="s">
        <v>332</v>
      </c>
      <c r="E1073" s="103" t="b">
        <v>0</v>
      </c>
      <c r="F1073" s="103" t="b">
        <v>0</v>
      </c>
      <c r="G1073" s="103" t="b">
        <v>0</v>
      </c>
    </row>
    <row r="1074" spans="1:7" ht="15">
      <c r="A1074" s="105" t="s">
        <v>878</v>
      </c>
      <c r="B1074" s="103">
        <v>3</v>
      </c>
      <c r="C1074" s="107">
        <v>0.0020312817284394344</v>
      </c>
      <c r="D1074" s="103" t="s">
        <v>332</v>
      </c>
      <c r="E1074" s="103" t="b">
        <v>0</v>
      </c>
      <c r="F1074" s="103" t="b">
        <v>0</v>
      </c>
      <c r="G1074" s="103" t="b">
        <v>0</v>
      </c>
    </row>
    <row r="1075" spans="1:7" ht="15">
      <c r="A1075" s="105" t="s">
        <v>419</v>
      </c>
      <c r="B1075" s="103">
        <v>3</v>
      </c>
      <c r="C1075" s="107">
        <v>0.0020312817284394344</v>
      </c>
      <c r="D1075" s="103" t="s">
        <v>332</v>
      </c>
      <c r="E1075" s="103" t="b">
        <v>0</v>
      </c>
      <c r="F1075" s="103" t="b">
        <v>0</v>
      </c>
      <c r="G1075" s="103" t="b">
        <v>0</v>
      </c>
    </row>
    <row r="1076" spans="1:7" ht="15">
      <c r="A1076" s="105" t="s">
        <v>559</v>
      </c>
      <c r="B1076" s="103">
        <v>3</v>
      </c>
      <c r="C1076" s="107">
        <v>0.0016654411625342796</v>
      </c>
      <c r="D1076" s="103" t="s">
        <v>332</v>
      </c>
      <c r="E1076" s="103" t="b">
        <v>0</v>
      </c>
      <c r="F1076" s="103" t="b">
        <v>0</v>
      </c>
      <c r="G1076" s="103" t="b">
        <v>0</v>
      </c>
    </row>
    <row r="1077" spans="1:7" ht="15">
      <c r="A1077" s="105" t="s">
        <v>474</v>
      </c>
      <c r="B1077" s="103">
        <v>3</v>
      </c>
      <c r="C1077" s="107">
        <v>0.0016654411625342796</v>
      </c>
      <c r="D1077" s="103" t="s">
        <v>332</v>
      </c>
      <c r="E1077" s="103" t="b">
        <v>0</v>
      </c>
      <c r="F1077" s="103" t="b">
        <v>0</v>
      </c>
      <c r="G1077" s="103" t="b">
        <v>0</v>
      </c>
    </row>
    <row r="1078" spans="1:7" ht="15">
      <c r="A1078" s="105" t="s">
        <v>382</v>
      </c>
      <c r="B1078" s="103">
        <v>3</v>
      </c>
      <c r="C1078" s="107">
        <v>0.0016654411625342796</v>
      </c>
      <c r="D1078" s="103" t="s">
        <v>332</v>
      </c>
      <c r="E1078" s="103" t="b">
        <v>0</v>
      </c>
      <c r="F1078" s="103" t="b">
        <v>0</v>
      </c>
      <c r="G1078" s="103" t="b">
        <v>0</v>
      </c>
    </row>
    <row r="1079" spans="1:7" ht="15">
      <c r="A1079" s="105" t="s">
        <v>491</v>
      </c>
      <c r="B1079" s="103">
        <v>3</v>
      </c>
      <c r="C1079" s="107">
        <v>0.0016654411625342796</v>
      </c>
      <c r="D1079" s="103" t="s">
        <v>332</v>
      </c>
      <c r="E1079" s="103" t="b">
        <v>0</v>
      </c>
      <c r="F1079" s="103" t="b">
        <v>0</v>
      </c>
      <c r="G1079" s="103" t="b">
        <v>0</v>
      </c>
    </row>
    <row r="1080" spans="1:7" ht="15">
      <c r="A1080" s="105" t="s">
        <v>410</v>
      </c>
      <c r="B1080" s="103">
        <v>3</v>
      </c>
      <c r="C1080" s="107">
        <v>0.0016654411625342796</v>
      </c>
      <c r="D1080" s="103" t="s">
        <v>332</v>
      </c>
      <c r="E1080" s="103" t="b">
        <v>0</v>
      </c>
      <c r="F1080" s="103" t="b">
        <v>0</v>
      </c>
      <c r="G1080" s="103" t="b">
        <v>0</v>
      </c>
    </row>
    <row r="1081" spans="1:7" ht="15">
      <c r="A1081" s="105" t="s">
        <v>575</v>
      </c>
      <c r="B1081" s="103">
        <v>3</v>
      </c>
      <c r="C1081" s="107">
        <v>0.0020312817284394344</v>
      </c>
      <c r="D1081" s="103" t="s">
        <v>332</v>
      </c>
      <c r="E1081" s="103" t="b">
        <v>0</v>
      </c>
      <c r="F1081" s="103" t="b">
        <v>0</v>
      </c>
      <c r="G1081" s="103" t="b">
        <v>0</v>
      </c>
    </row>
    <row r="1082" spans="1:7" ht="15">
      <c r="A1082" s="105" t="s">
        <v>563</v>
      </c>
      <c r="B1082" s="103">
        <v>3</v>
      </c>
      <c r="C1082" s="107">
        <v>0.0020312817284394344</v>
      </c>
      <c r="D1082" s="103" t="s">
        <v>332</v>
      </c>
      <c r="E1082" s="103" t="b">
        <v>0</v>
      </c>
      <c r="F1082" s="103" t="b">
        <v>0</v>
      </c>
      <c r="G1082" s="103" t="b">
        <v>0</v>
      </c>
    </row>
    <row r="1083" spans="1:7" ht="15">
      <c r="A1083" s="105" t="s">
        <v>720</v>
      </c>
      <c r="B1083" s="103">
        <v>3</v>
      </c>
      <c r="C1083" s="107">
        <v>0.0020312817284394344</v>
      </c>
      <c r="D1083" s="103" t="s">
        <v>332</v>
      </c>
      <c r="E1083" s="103" t="b">
        <v>0</v>
      </c>
      <c r="F1083" s="103" t="b">
        <v>0</v>
      </c>
      <c r="G1083" s="103" t="b">
        <v>0</v>
      </c>
    </row>
    <row r="1084" spans="1:7" ht="15">
      <c r="A1084" s="105" t="s">
        <v>882</v>
      </c>
      <c r="B1084" s="103">
        <v>3</v>
      </c>
      <c r="C1084" s="107">
        <v>0.002656690306688703</v>
      </c>
      <c r="D1084" s="103" t="s">
        <v>332</v>
      </c>
      <c r="E1084" s="103" t="b">
        <v>0</v>
      </c>
      <c r="F1084" s="103" t="b">
        <v>0</v>
      </c>
      <c r="G1084" s="103" t="b">
        <v>0</v>
      </c>
    </row>
    <row r="1085" spans="1:7" ht="15">
      <c r="A1085" s="105" t="s">
        <v>879</v>
      </c>
      <c r="B1085" s="103">
        <v>3</v>
      </c>
      <c r="C1085" s="107">
        <v>0.0020312817284394344</v>
      </c>
      <c r="D1085" s="103" t="s">
        <v>332</v>
      </c>
      <c r="E1085" s="103" t="b">
        <v>0</v>
      </c>
      <c r="F1085" s="103" t="b">
        <v>0</v>
      </c>
      <c r="G1085" s="103" t="b">
        <v>0</v>
      </c>
    </row>
    <row r="1086" spans="1:7" ht="15">
      <c r="A1086" s="105" t="s">
        <v>407</v>
      </c>
      <c r="B1086" s="103">
        <v>3</v>
      </c>
      <c r="C1086" s="107">
        <v>0.0016654411625342796</v>
      </c>
      <c r="D1086" s="103" t="s">
        <v>332</v>
      </c>
      <c r="E1086" s="103" t="b">
        <v>0</v>
      </c>
      <c r="F1086" s="103" t="b">
        <v>0</v>
      </c>
      <c r="G1086" s="103" t="b">
        <v>0</v>
      </c>
    </row>
    <row r="1087" spans="1:7" ht="15">
      <c r="A1087" s="105" t="s">
        <v>448</v>
      </c>
      <c r="B1087" s="103">
        <v>3</v>
      </c>
      <c r="C1087" s="107">
        <v>0.0016654411625342796</v>
      </c>
      <c r="D1087" s="103" t="s">
        <v>332</v>
      </c>
      <c r="E1087" s="103" t="b">
        <v>0</v>
      </c>
      <c r="F1087" s="103" t="b">
        <v>0</v>
      </c>
      <c r="G1087" s="103" t="b">
        <v>0</v>
      </c>
    </row>
    <row r="1088" spans="1:7" ht="15">
      <c r="A1088" s="105" t="s">
        <v>759</v>
      </c>
      <c r="B1088" s="103">
        <v>3</v>
      </c>
      <c r="C1088" s="107">
        <v>0.0016654411625342796</v>
      </c>
      <c r="D1088" s="103" t="s">
        <v>332</v>
      </c>
      <c r="E1088" s="103" t="b">
        <v>0</v>
      </c>
      <c r="F1088" s="103" t="b">
        <v>0</v>
      </c>
      <c r="G1088" s="103" t="b">
        <v>0</v>
      </c>
    </row>
    <row r="1089" spans="1:7" ht="15">
      <c r="A1089" s="105" t="s">
        <v>484</v>
      </c>
      <c r="B1089" s="103">
        <v>3</v>
      </c>
      <c r="C1089" s="107">
        <v>0.0020312817284394344</v>
      </c>
      <c r="D1089" s="103" t="s">
        <v>332</v>
      </c>
      <c r="E1089" s="103" t="b">
        <v>0</v>
      </c>
      <c r="F1089" s="103" t="b">
        <v>0</v>
      </c>
      <c r="G1089" s="103" t="b">
        <v>0</v>
      </c>
    </row>
    <row r="1090" spans="1:7" ht="15">
      <c r="A1090" s="105" t="s">
        <v>682</v>
      </c>
      <c r="B1090" s="103">
        <v>3</v>
      </c>
      <c r="C1090" s="107">
        <v>0.002656690306688703</v>
      </c>
      <c r="D1090" s="103" t="s">
        <v>332</v>
      </c>
      <c r="E1090" s="103" t="b">
        <v>0</v>
      </c>
      <c r="F1090" s="103" t="b">
        <v>0</v>
      </c>
      <c r="G1090" s="103" t="b">
        <v>0</v>
      </c>
    </row>
    <row r="1091" spans="1:7" ht="15">
      <c r="A1091" s="105" t="s">
        <v>466</v>
      </c>
      <c r="B1091" s="103">
        <v>3</v>
      </c>
      <c r="C1091" s="107">
        <v>0.0016654411625342796</v>
      </c>
      <c r="D1091" s="103" t="s">
        <v>332</v>
      </c>
      <c r="E1091" s="103" t="b">
        <v>0</v>
      </c>
      <c r="F1091" s="103" t="b">
        <v>0</v>
      </c>
      <c r="G1091" s="103" t="b">
        <v>0</v>
      </c>
    </row>
    <row r="1092" spans="1:7" ht="15">
      <c r="A1092" s="105" t="s">
        <v>489</v>
      </c>
      <c r="B1092" s="103">
        <v>3</v>
      </c>
      <c r="C1092" s="107">
        <v>0.0016654411625342796</v>
      </c>
      <c r="D1092" s="103" t="s">
        <v>332</v>
      </c>
      <c r="E1092" s="103" t="b">
        <v>0</v>
      </c>
      <c r="F1092" s="103" t="b">
        <v>0</v>
      </c>
      <c r="G1092" s="103" t="b">
        <v>0</v>
      </c>
    </row>
    <row r="1093" spans="1:7" ht="15">
      <c r="A1093" s="105" t="s">
        <v>458</v>
      </c>
      <c r="B1093" s="103">
        <v>3</v>
      </c>
      <c r="C1093" s="107">
        <v>0.0020312817284394344</v>
      </c>
      <c r="D1093" s="103" t="s">
        <v>332</v>
      </c>
      <c r="E1093" s="103" t="b">
        <v>0</v>
      </c>
      <c r="F1093" s="103" t="b">
        <v>0</v>
      </c>
      <c r="G1093" s="103" t="b">
        <v>0</v>
      </c>
    </row>
    <row r="1094" spans="1:7" ht="15">
      <c r="A1094" s="105" t="s">
        <v>366</v>
      </c>
      <c r="B1094" s="103">
        <v>3</v>
      </c>
      <c r="C1094" s="107">
        <v>0.0020312817284394344</v>
      </c>
      <c r="D1094" s="103" t="s">
        <v>332</v>
      </c>
      <c r="E1094" s="103" t="b">
        <v>0</v>
      </c>
      <c r="F1094" s="103" t="b">
        <v>0</v>
      </c>
      <c r="G1094" s="103" t="b">
        <v>0</v>
      </c>
    </row>
    <row r="1095" spans="1:7" ht="15">
      <c r="A1095" s="105" t="s">
        <v>868</v>
      </c>
      <c r="B1095" s="103">
        <v>3</v>
      </c>
      <c r="C1095" s="107">
        <v>0.0020312817284394344</v>
      </c>
      <c r="D1095" s="103" t="s">
        <v>332</v>
      </c>
      <c r="E1095" s="103" t="b">
        <v>0</v>
      </c>
      <c r="F1095" s="103" t="b">
        <v>0</v>
      </c>
      <c r="G1095" s="103" t="b">
        <v>0</v>
      </c>
    </row>
    <row r="1096" spans="1:7" ht="15">
      <c r="A1096" s="105" t="s">
        <v>629</v>
      </c>
      <c r="B1096" s="103">
        <v>3</v>
      </c>
      <c r="C1096" s="107">
        <v>0.002656690306688703</v>
      </c>
      <c r="D1096" s="103" t="s">
        <v>332</v>
      </c>
      <c r="E1096" s="103" t="b">
        <v>0</v>
      </c>
      <c r="F1096" s="103" t="b">
        <v>0</v>
      </c>
      <c r="G1096" s="103" t="b">
        <v>0</v>
      </c>
    </row>
    <row r="1097" spans="1:7" ht="15">
      <c r="A1097" s="105" t="s">
        <v>421</v>
      </c>
      <c r="B1097" s="103">
        <v>3</v>
      </c>
      <c r="C1097" s="107">
        <v>0.0020312817284394344</v>
      </c>
      <c r="D1097" s="103" t="s">
        <v>332</v>
      </c>
      <c r="E1097" s="103" t="b">
        <v>0</v>
      </c>
      <c r="F1097" s="103" t="b">
        <v>0</v>
      </c>
      <c r="G1097" s="103" t="b">
        <v>0</v>
      </c>
    </row>
    <row r="1098" spans="1:7" ht="15">
      <c r="A1098" s="105" t="s">
        <v>872</v>
      </c>
      <c r="B1098" s="103">
        <v>3</v>
      </c>
      <c r="C1098" s="107">
        <v>0.0020312817284394344</v>
      </c>
      <c r="D1098" s="103" t="s">
        <v>332</v>
      </c>
      <c r="E1098" s="103" t="b">
        <v>0</v>
      </c>
      <c r="F1098" s="103" t="b">
        <v>0</v>
      </c>
      <c r="G1098" s="103" t="b">
        <v>0</v>
      </c>
    </row>
    <row r="1099" spans="1:7" ht="15">
      <c r="A1099" s="105" t="s">
        <v>620</v>
      </c>
      <c r="B1099" s="103">
        <v>3</v>
      </c>
      <c r="C1099" s="107">
        <v>0.0016654411625342796</v>
      </c>
      <c r="D1099" s="103" t="s">
        <v>332</v>
      </c>
      <c r="E1099" s="103" t="b">
        <v>0</v>
      </c>
      <c r="F1099" s="103" t="b">
        <v>0</v>
      </c>
      <c r="G1099" s="103" t="b">
        <v>0</v>
      </c>
    </row>
    <row r="1100" spans="1:7" ht="15">
      <c r="A1100" s="105" t="s">
        <v>404</v>
      </c>
      <c r="B1100" s="103">
        <v>3</v>
      </c>
      <c r="C1100" s="107">
        <v>0.0016654411625342796</v>
      </c>
      <c r="D1100" s="103" t="s">
        <v>332</v>
      </c>
      <c r="E1100" s="103" t="b">
        <v>0</v>
      </c>
      <c r="F1100" s="103" t="b">
        <v>0</v>
      </c>
      <c r="G1100" s="103" t="b">
        <v>0</v>
      </c>
    </row>
    <row r="1101" spans="1:7" ht="15">
      <c r="A1101" s="105" t="s">
        <v>702</v>
      </c>
      <c r="B1101" s="103">
        <v>3</v>
      </c>
      <c r="C1101" s="107">
        <v>0.0020312817284394344</v>
      </c>
      <c r="D1101" s="103" t="s">
        <v>332</v>
      </c>
      <c r="E1101" s="103" t="b">
        <v>0</v>
      </c>
      <c r="F1101" s="103" t="b">
        <v>0</v>
      </c>
      <c r="G1101" s="103" t="b">
        <v>0</v>
      </c>
    </row>
    <row r="1102" spans="1:7" ht="15">
      <c r="A1102" s="105" t="s">
        <v>867</v>
      </c>
      <c r="B1102" s="103">
        <v>3</v>
      </c>
      <c r="C1102" s="107">
        <v>0.0020312817284394344</v>
      </c>
      <c r="D1102" s="103" t="s">
        <v>332</v>
      </c>
      <c r="E1102" s="103" t="b">
        <v>0</v>
      </c>
      <c r="F1102" s="103" t="b">
        <v>0</v>
      </c>
      <c r="G1102" s="103" t="b">
        <v>0</v>
      </c>
    </row>
    <row r="1103" spans="1:7" ht="15">
      <c r="A1103" s="105" t="s">
        <v>427</v>
      </c>
      <c r="B1103" s="103">
        <v>3</v>
      </c>
      <c r="C1103" s="107">
        <v>0.0016654411625342796</v>
      </c>
      <c r="D1103" s="103" t="s">
        <v>332</v>
      </c>
      <c r="E1103" s="103" t="b">
        <v>0</v>
      </c>
      <c r="F1103" s="103" t="b">
        <v>0</v>
      </c>
      <c r="G1103" s="103" t="b">
        <v>0</v>
      </c>
    </row>
    <row r="1104" spans="1:7" ht="15">
      <c r="A1104" s="105" t="s">
        <v>544</v>
      </c>
      <c r="B1104" s="103">
        <v>3</v>
      </c>
      <c r="C1104" s="107">
        <v>0.0020312817284394344</v>
      </c>
      <c r="D1104" s="103" t="s">
        <v>332</v>
      </c>
      <c r="E1104" s="103" t="b">
        <v>0</v>
      </c>
      <c r="F1104" s="103" t="b">
        <v>0</v>
      </c>
      <c r="G1104" s="103" t="b">
        <v>0</v>
      </c>
    </row>
    <row r="1105" spans="1:7" ht="15">
      <c r="A1105" s="105" t="s">
        <v>425</v>
      </c>
      <c r="B1105" s="103">
        <v>3</v>
      </c>
      <c r="C1105" s="107">
        <v>0.0016654411625342796</v>
      </c>
      <c r="D1105" s="103" t="s">
        <v>332</v>
      </c>
      <c r="E1105" s="103" t="b">
        <v>0</v>
      </c>
      <c r="F1105" s="103" t="b">
        <v>0</v>
      </c>
      <c r="G1105" s="103" t="b">
        <v>0</v>
      </c>
    </row>
    <row r="1106" spans="1:7" ht="15">
      <c r="A1106" s="105" t="s">
        <v>763</v>
      </c>
      <c r="B1106" s="103">
        <v>3</v>
      </c>
      <c r="C1106" s="107">
        <v>0.0016654411625342796</v>
      </c>
      <c r="D1106" s="103" t="s">
        <v>332</v>
      </c>
      <c r="E1106" s="103" t="b">
        <v>0</v>
      </c>
      <c r="F1106" s="103" t="b">
        <v>0</v>
      </c>
      <c r="G1106" s="103" t="b">
        <v>0</v>
      </c>
    </row>
    <row r="1107" spans="1:7" ht="15">
      <c r="A1107" s="105" t="s">
        <v>865</v>
      </c>
      <c r="B1107" s="103">
        <v>3</v>
      </c>
      <c r="C1107" s="107">
        <v>0.002656690306688703</v>
      </c>
      <c r="D1107" s="103" t="s">
        <v>332</v>
      </c>
      <c r="E1107" s="103" t="b">
        <v>0</v>
      </c>
      <c r="F1107" s="103" t="b">
        <v>0</v>
      </c>
      <c r="G1107" s="103" t="b">
        <v>0</v>
      </c>
    </row>
    <row r="1108" spans="1:7" ht="15">
      <c r="A1108" s="105" t="s">
        <v>441</v>
      </c>
      <c r="B1108" s="103">
        <v>3</v>
      </c>
      <c r="C1108" s="107">
        <v>0.002656690306688703</v>
      </c>
      <c r="D1108" s="103" t="s">
        <v>332</v>
      </c>
      <c r="E1108" s="103" t="b">
        <v>0</v>
      </c>
      <c r="F1108" s="103" t="b">
        <v>0</v>
      </c>
      <c r="G1108" s="103" t="b">
        <v>0</v>
      </c>
    </row>
    <row r="1109" spans="1:7" ht="15">
      <c r="A1109" s="105" t="s">
        <v>712</v>
      </c>
      <c r="B1109" s="103">
        <v>3</v>
      </c>
      <c r="C1109" s="107">
        <v>0.002656690306688703</v>
      </c>
      <c r="D1109" s="103" t="s">
        <v>332</v>
      </c>
      <c r="E1109" s="103" t="b">
        <v>0</v>
      </c>
      <c r="F1109" s="103" t="b">
        <v>0</v>
      </c>
      <c r="G1109" s="103" t="b">
        <v>0</v>
      </c>
    </row>
    <row r="1110" spans="1:7" ht="15">
      <c r="A1110" s="105" t="s">
        <v>352</v>
      </c>
      <c r="B1110" s="103">
        <v>3</v>
      </c>
      <c r="C1110" s="107">
        <v>0.0020312817284394344</v>
      </c>
      <c r="D1110" s="103" t="s">
        <v>332</v>
      </c>
      <c r="E1110" s="103" t="b">
        <v>0</v>
      </c>
      <c r="F1110" s="103" t="b">
        <v>0</v>
      </c>
      <c r="G1110" s="103" t="b">
        <v>0</v>
      </c>
    </row>
    <row r="1111" spans="1:7" ht="15">
      <c r="A1111" s="105" t="s">
        <v>354</v>
      </c>
      <c r="B1111" s="103">
        <v>3</v>
      </c>
      <c r="C1111" s="107">
        <v>0.0020312817284394344</v>
      </c>
      <c r="D1111" s="103" t="s">
        <v>332</v>
      </c>
      <c r="E1111" s="103" t="b">
        <v>0</v>
      </c>
      <c r="F1111" s="103" t="b">
        <v>0</v>
      </c>
      <c r="G1111" s="103" t="b">
        <v>0</v>
      </c>
    </row>
    <row r="1112" spans="1:7" ht="15">
      <c r="A1112" s="105" t="s">
        <v>847</v>
      </c>
      <c r="B1112" s="103">
        <v>3</v>
      </c>
      <c r="C1112" s="107">
        <v>0.0020312817284394344</v>
      </c>
      <c r="D1112" s="103" t="s">
        <v>332</v>
      </c>
      <c r="E1112" s="103" t="b">
        <v>0</v>
      </c>
      <c r="F1112" s="103" t="b">
        <v>0</v>
      </c>
      <c r="G1112" s="103" t="b">
        <v>0</v>
      </c>
    </row>
    <row r="1113" spans="1:7" ht="15">
      <c r="A1113" s="105" t="s">
        <v>758</v>
      </c>
      <c r="B1113" s="103">
        <v>3</v>
      </c>
      <c r="C1113" s="107">
        <v>0.0020312817284394344</v>
      </c>
      <c r="D1113" s="103" t="s">
        <v>332</v>
      </c>
      <c r="E1113" s="103" t="b">
        <v>0</v>
      </c>
      <c r="F1113" s="103" t="b">
        <v>0</v>
      </c>
      <c r="G1113" s="103" t="b">
        <v>0</v>
      </c>
    </row>
    <row r="1114" spans="1:7" ht="15">
      <c r="A1114" s="105" t="s">
        <v>373</v>
      </c>
      <c r="B1114" s="103">
        <v>3</v>
      </c>
      <c r="C1114" s="107">
        <v>0.0020312817284394344</v>
      </c>
      <c r="D1114" s="103" t="s">
        <v>332</v>
      </c>
      <c r="E1114" s="103" t="b">
        <v>0</v>
      </c>
      <c r="F1114" s="103" t="b">
        <v>0</v>
      </c>
      <c r="G1114" s="103" t="b">
        <v>0</v>
      </c>
    </row>
    <row r="1115" spans="1:7" ht="15">
      <c r="A1115" s="105" t="s">
        <v>369</v>
      </c>
      <c r="B1115" s="103">
        <v>3</v>
      </c>
      <c r="C1115" s="107">
        <v>0.0020312817284394344</v>
      </c>
      <c r="D1115" s="103" t="s">
        <v>332</v>
      </c>
      <c r="E1115" s="103" t="b">
        <v>0</v>
      </c>
      <c r="F1115" s="103" t="b">
        <v>0</v>
      </c>
      <c r="G1115" s="103" t="b">
        <v>0</v>
      </c>
    </row>
    <row r="1116" spans="1:7" ht="15">
      <c r="A1116" s="105" t="s">
        <v>844</v>
      </c>
      <c r="B1116" s="103">
        <v>3</v>
      </c>
      <c r="C1116" s="107">
        <v>0.002656690306688703</v>
      </c>
      <c r="D1116" s="103" t="s">
        <v>332</v>
      </c>
      <c r="E1116" s="103" t="b">
        <v>0</v>
      </c>
      <c r="F1116" s="103" t="b">
        <v>1</v>
      </c>
      <c r="G1116" s="103" t="b">
        <v>0</v>
      </c>
    </row>
    <row r="1117" spans="1:7" ht="15">
      <c r="A1117" s="105" t="s">
        <v>582</v>
      </c>
      <c r="B1117" s="103">
        <v>3</v>
      </c>
      <c r="C1117" s="107">
        <v>0.002656690306688703</v>
      </c>
      <c r="D1117" s="103" t="s">
        <v>332</v>
      </c>
      <c r="E1117" s="103" t="b">
        <v>0</v>
      </c>
      <c r="F1117" s="103" t="b">
        <v>0</v>
      </c>
      <c r="G1117" s="103" t="b">
        <v>0</v>
      </c>
    </row>
    <row r="1118" spans="1:7" ht="15">
      <c r="A1118" s="105" t="s">
        <v>845</v>
      </c>
      <c r="B1118" s="103">
        <v>3</v>
      </c>
      <c r="C1118" s="107">
        <v>0.002656690306688703</v>
      </c>
      <c r="D1118" s="103" t="s">
        <v>332</v>
      </c>
      <c r="E1118" s="103" t="b">
        <v>0</v>
      </c>
      <c r="F1118" s="103" t="b">
        <v>1</v>
      </c>
      <c r="G1118" s="103" t="b">
        <v>0</v>
      </c>
    </row>
    <row r="1119" spans="1:7" ht="15">
      <c r="A1119" s="105" t="s">
        <v>556</v>
      </c>
      <c r="B1119" s="103">
        <v>3</v>
      </c>
      <c r="C1119" s="107">
        <v>0.002656690306688703</v>
      </c>
      <c r="D1119" s="103" t="s">
        <v>332</v>
      </c>
      <c r="E1119" s="103" t="b">
        <v>0</v>
      </c>
      <c r="F1119" s="103" t="b">
        <v>0</v>
      </c>
      <c r="G1119" s="103" t="b">
        <v>0</v>
      </c>
    </row>
    <row r="1120" spans="1:7" ht="15">
      <c r="A1120" s="105" t="s">
        <v>828</v>
      </c>
      <c r="B1120" s="103">
        <v>3</v>
      </c>
      <c r="C1120" s="107">
        <v>0.002656690306688703</v>
      </c>
      <c r="D1120" s="103" t="s">
        <v>332</v>
      </c>
      <c r="E1120" s="103" t="b">
        <v>0</v>
      </c>
      <c r="F1120" s="103" t="b">
        <v>0</v>
      </c>
      <c r="G1120" s="103" t="b">
        <v>0</v>
      </c>
    </row>
    <row r="1121" spans="1:7" ht="15">
      <c r="A1121" s="105" t="s">
        <v>360</v>
      </c>
      <c r="B1121" s="103">
        <v>3</v>
      </c>
      <c r="C1121" s="107">
        <v>0.002656690306688703</v>
      </c>
      <c r="D1121" s="103" t="s">
        <v>332</v>
      </c>
      <c r="E1121" s="103" t="b">
        <v>0</v>
      </c>
      <c r="F1121" s="103" t="b">
        <v>0</v>
      </c>
      <c r="G1121" s="103" t="b">
        <v>0</v>
      </c>
    </row>
    <row r="1122" spans="1:7" ht="15">
      <c r="A1122" s="105" t="s">
        <v>956</v>
      </c>
      <c r="B1122" s="103">
        <v>2</v>
      </c>
      <c r="C1122" s="107">
        <v>0.0017711268711258017</v>
      </c>
      <c r="D1122" s="103" t="s">
        <v>332</v>
      </c>
      <c r="E1122" s="103" t="b">
        <v>0</v>
      </c>
      <c r="F1122" s="103" t="b">
        <v>0</v>
      </c>
      <c r="G1122" s="103" t="b">
        <v>0</v>
      </c>
    </row>
    <row r="1123" spans="1:7" ht="15">
      <c r="A1123" s="105" t="s">
        <v>957</v>
      </c>
      <c r="B1123" s="103">
        <v>2</v>
      </c>
      <c r="C1123" s="107">
        <v>0.0017711268711258017</v>
      </c>
      <c r="D1123" s="103" t="s">
        <v>332</v>
      </c>
      <c r="E1123" s="103" t="b">
        <v>0</v>
      </c>
      <c r="F1123" s="103" t="b">
        <v>0</v>
      </c>
      <c r="G1123" s="103" t="b">
        <v>0</v>
      </c>
    </row>
    <row r="1124" spans="1:7" ht="15">
      <c r="A1124" s="105" t="s">
        <v>645</v>
      </c>
      <c r="B1124" s="103">
        <v>2</v>
      </c>
      <c r="C1124" s="107">
        <v>0.001354187818959623</v>
      </c>
      <c r="D1124" s="103" t="s">
        <v>332</v>
      </c>
      <c r="E1124" s="103" t="b">
        <v>0</v>
      </c>
      <c r="F1124" s="103" t="b">
        <v>0</v>
      </c>
      <c r="G1124" s="103" t="b">
        <v>0</v>
      </c>
    </row>
    <row r="1125" spans="1:7" ht="15">
      <c r="A1125" s="105" t="s">
        <v>958</v>
      </c>
      <c r="B1125" s="103">
        <v>2</v>
      </c>
      <c r="C1125" s="107">
        <v>0.0017711268711258017</v>
      </c>
      <c r="D1125" s="103" t="s">
        <v>332</v>
      </c>
      <c r="E1125" s="103" t="b">
        <v>0</v>
      </c>
      <c r="F1125" s="103" t="b">
        <v>0</v>
      </c>
      <c r="G1125" s="103" t="b">
        <v>0</v>
      </c>
    </row>
    <row r="1126" spans="1:7" ht="15">
      <c r="A1126" s="105" t="s">
        <v>656</v>
      </c>
      <c r="B1126" s="103">
        <v>2</v>
      </c>
      <c r="C1126" s="107">
        <v>0.001354187818959623</v>
      </c>
      <c r="D1126" s="103" t="s">
        <v>332</v>
      </c>
      <c r="E1126" s="103" t="b">
        <v>0</v>
      </c>
      <c r="F1126" s="103" t="b">
        <v>0</v>
      </c>
      <c r="G1126" s="103" t="b">
        <v>0</v>
      </c>
    </row>
    <row r="1127" spans="1:7" ht="15">
      <c r="A1127" s="105" t="s">
        <v>959</v>
      </c>
      <c r="B1127" s="103">
        <v>2</v>
      </c>
      <c r="C1127" s="107">
        <v>0.001354187818959623</v>
      </c>
      <c r="D1127" s="103" t="s">
        <v>332</v>
      </c>
      <c r="E1127" s="103" t="b">
        <v>0</v>
      </c>
      <c r="F1127" s="103" t="b">
        <v>0</v>
      </c>
      <c r="G1127" s="103" t="b">
        <v>0</v>
      </c>
    </row>
    <row r="1128" spans="1:7" ht="15">
      <c r="A1128" s="105" t="s">
        <v>754</v>
      </c>
      <c r="B1128" s="103">
        <v>2</v>
      </c>
      <c r="C1128" s="107">
        <v>0.001354187818959623</v>
      </c>
      <c r="D1128" s="103" t="s">
        <v>332</v>
      </c>
      <c r="E1128" s="103" t="b">
        <v>0</v>
      </c>
      <c r="F1128" s="103" t="b">
        <v>0</v>
      </c>
      <c r="G1128" s="103" t="b">
        <v>0</v>
      </c>
    </row>
    <row r="1129" spans="1:7" ht="15">
      <c r="A1129" s="105" t="s">
        <v>498</v>
      </c>
      <c r="B1129" s="103">
        <v>2</v>
      </c>
      <c r="C1129" s="107">
        <v>0.001354187818959623</v>
      </c>
      <c r="D1129" s="103" t="s">
        <v>332</v>
      </c>
      <c r="E1129" s="103" t="b">
        <v>0</v>
      </c>
      <c r="F1129" s="103" t="b">
        <v>0</v>
      </c>
      <c r="G1129" s="103" t="b">
        <v>0</v>
      </c>
    </row>
    <row r="1130" spans="1:7" ht="15">
      <c r="A1130" s="105" t="s">
        <v>662</v>
      </c>
      <c r="B1130" s="103">
        <v>2</v>
      </c>
      <c r="C1130" s="107">
        <v>0.001354187818959623</v>
      </c>
      <c r="D1130" s="103" t="s">
        <v>332</v>
      </c>
      <c r="E1130" s="103" t="b">
        <v>0</v>
      </c>
      <c r="F1130" s="103" t="b">
        <v>0</v>
      </c>
      <c r="G1130" s="103" t="b">
        <v>0</v>
      </c>
    </row>
    <row r="1131" spans="1:7" ht="15">
      <c r="A1131" s="105" t="s">
        <v>962</v>
      </c>
      <c r="B1131" s="103">
        <v>2</v>
      </c>
      <c r="C1131" s="107">
        <v>0.001354187818959623</v>
      </c>
      <c r="D1131" s="103" t="s">
        <v>332</v>
      </c>
      <c r="E1131" s="103" t="b">
        <v>0</v>
      </c>
      <c r="F1131" s="103" t="b">
        <v>0</v>
      </c>
      <c r="G1131" s="103" t="b">
        <v>0</v>
      </c>
    </row>
    <row r="1132" spans="1:7" ht="15">
      <c r="A1132" s="105" t="s">
        <v>647</v>
      </c>
      <c r="B1132" s="103">
        <v>2</v>
      </c>
      <c r="C1132" s="107">
        <v>0.001354187818959623</v>
      </c>
      <c r="D1132" s="103" t="s">
        <v>332</v>
      </c>
      <c r="E1132" s="103" t="b">
        <v>0</v>
      </c>
      <c r="F1132" s="103" t="b">
        <v>0</v>
      </c>
      <c r="G1132" s="103" t="b">
        <v>0</v>
      </c>
    </row>
    <row r="1133" spans="1:7" ht="15">
      <c r="A1133" s="105" t="s">
        <v>829</v>
      </c>
      <c r="B1133" s="103">
        <v>2</v>
      </c>
      <c r="C1133" s="107">
        <v>0.001354187818959623</v>
      </c>
      <c r="D1133" s="103" t="s">
        <v>332</v>
      </c>
      <c r="E1133" s="103" t="b">
        <v>0</v>
      </c>
      <c r="F1133" s="103" t="b">
        <v>0</v>
      </c>
      <c r="G1133" s="103" t="b">
        <v>0</v>
      </c>
    </row>
    <row r="1134" spans="1:7" ht="15">
      <c r="A1134" s="105" t="s">
        <v>670</v>
      </c>
      <c r="B1134" s="103">
        <v>2</v>
      </c>
      <c r="C1134" s="107">
        <v>0.001354187818959623</v>
      </c>
      <c r="D1134" s="103" t="s">
        <v>332</v>
      </c>
      <c r="E1134" s="103" t="b">
        <v>0</v>
      </c>
      <c r="F1134" s="103" t="b">
        <v>0</v>
      </c>
      <c r="G1134" s="103" t="b">
        <v>0</v>
      </c>
    </row>
    <row r="1135" spans="1:7" ht="15">
      <c r="A1135" s="105" t="s">
        <v>538</v>
      </c>
      <c r="B1135" s="103">
        <v>2</v>
      </c>
      <c r="C1135" s="107">
        <v>0.001354187818959623</v>
      </c>
      <c r="D1135" s="103" t="s">
        <v>332</v>
      </c>
      <c r="E1135" s="103" t="b">
        <v>0</v>
      </c>
      <c r="F1135" s="103" t="b">
        <v>0</v>
      </c>
      <c r="G1135" s="103" t="b">
        <v>0</v>
      </c>
    </row>
    <row r="1136" spans="1:7" ht="15">
      <c r="A1136" s="105" t="s">
        <v>1277</v>
      </c>
      <c r="B1136" s="103">
        <v>2</v>
      </c>
      <c r="C1136" s="107">
        <v>0.0017711268711258017</v>
      </c>
      <c r="D1136" s="103" t="s">
        <v>332</v>
      </c>
      <c r="E1136" s="103" t="b">
        <v>0</v>
      </c>
      <c r="F1136" s="103" t="b">
        <v>0</v>
      </c>
      <c r="G1136" s="103" t="b">
        <v>0</v>
      </c>
    </row>
    <row r="1137" spans="1:7" ht="15">
      <c r="A1137" s="105" t="s">
        <v>1278</v>
      </c>
      <c r="B1137" s="103">
        <v>2</v>
      </c>
      <c r="C1137" s="107">
        <v>0.0017711268711258017</v>
      </c>
      <c r="D1137" s="103" t="s">
        <v>332</v>
      </c>
      <c r="E1137" s="103" t="b">
        <v>0</v>
      </c>
      <c r="F1137" s="103" t="b">
        <v>0</v>
      </c>
      <c r="G1137" s="103" t="b">
        <v>0</v>
      </c>
    </row>
    <row r="1138" spans="1:7" ht="15">
      <c r="A1138" s="105" t="s">
        <v>1279</v>
      </c>
      <c r="B1138" s="103">
        <v>2</v>
      </c>
      <c r="C1138" s="107">
        <v>0.0017711268711258017</v>
      </c>
      <c r="D1138" s="103" t="s">
        <v>332</v>
      </c>
      <c r="E1138" s="103" t="b">
        <v>0</v>
      </c>
      <c r="F1138" s="103" t="b">
        <v>0</v>
      </c>
      <c r="G1138" s="103" t="b">
        <v>0</v>
      </c>
    </row>
    <row r="1139" spans="1:7" ht="15">
      <c r="A1139" s="105" t="s">
        <v>1128</v>
      </c>
      <c r="B1139" s="103">
        <v>2</v>
      </c>
      <c r="C1139" s="107">
        <v>0.001354187818959623</v>
      </c>
      <c r="D1139" s="103" t="s">
        <v>332</v>
      </c>
      <c r="E1139" s="103" t="b">
        <v>0</v>
      </c>
      <c r="F1139" s="103" t="b">
        <v>0</v>
      </c>
      <c r="G1139" s="103" t="b">
        <v>0</v>
      </c>
    </row>
    <row r="1140" spans="1:7" ht="15">
      <c r="A1140" s="105" t="s">
        <v>1253</v>
      </c>
      <c r="B1140" s="103">
        <v>2</v>
      </c>
      <c r="C1140" s="107">
        <v>0.001354187818959623</v>
      </c>
      <c r="D1140" s="103" t="s">
        <v>332</v>
      </c>
      <c r="E1140" s="103" t="b">
        <v>0</v>
      </c>
      <c r="F1140" s="103" t="b">
        <v>0</v>
      </c>
      <c r="G1140" s="103" t="b">
        <v>0</v>
      </c>
    </row>
    <row r="1141" spans="1:7" ht="15">
      <c r="A1141" s="105" t="s">
        <v>887</v>
      </c>
      <c r="B1141" s="103">
        <v>2</v>
      </c>
      <c r="C1141" s="107">
        <v>0.0017711268711258017</v>
      </c>
      <c r="D1141" s="103" t="s">
        <v>332</v>
      </c>
      <c r="E1141" s="103" t="b">
        <v>1</v>
      </c>
      <c r="F1141" s="103" t="b">
        <v>0</v>
      </c>
      <c r="G1141" s="103" t="b">
        <v>0</v>
      </c>
    </row>
    <row r="1142" spans="1:7" ht="15">
      <c r="A1142" s="105" t="s">
        <v>1280</v>
      </c>
      <c r="B1142" s="103">
        <v>2</v>
      </c>
      <c r="C1142" s="107">
        <v>0.0017711268711258017</v>
      </c>
      <c r="D1142" s="103" t="s">
        <v>332</v>
      </c>
      <c r="E1142" s="103" t="b">
        <v>0</v>
      </c>
      <c r="F1142" s="103" t="b">
        <v>0</v>
      </c>
      <c r="G1142" s="103" t="b">
        <v>0</v>
      </c>
    </row>
    <row r="1143" spans="1:7" ht="15">
      <c r="A1143" s="105" t="s">
        <v>1090</v>
      </c>
      <c r="B1143" s="103">
        <v>2</v>
      </c>
      <c r="C1143" s="107">
        <v>0.001354187818959623</v>
      </c>
      <c r="D1143" s="103" t="s">
        <v>332</v>
      </c>
      <c r="E1143" s="103" t="b">
        <v>0</v>
      </c>
      <c r="F1143" s="103" t="b">
        <v>0</v>
      </c>
      <c r="G1143" s="103" t="b">
        <v>0</v>
      </c>
    </row>
    <row r="1144" spans="1:7" ht="15">
      <c r="A1144" s="105" t="s">
        <v>751</v>
      </c>
      <c r="B1144" s="103">
        <v>2</v>
      </c>
      <c r="C1144" s="107">
        <v>0.0017711268711258017</v>
      </c>
      <c r="D1144" s="103" t="s">
        <v>332</v>
      </c>
      <c r="E1144" s="103" t="b">
        <v>0</v>
      </c>
      <c r="F1144" s="103" t="b">
        <v>0</v>
      </c>
      <c r="G1144" s="103" t="b">
        <v>0</v>
      </c>
    </row>
    <row r="1145" spans="1:7" ht="15">
      <c r="A1145" s="105" t="s">
        <v>1281</v>
      </c>
      <c r="B1145" s="103">
        <v>2</v>
      </c>
      <c r="C1145" s="107">
        <v>0.0017711268711258017</v>
      </c>
      <c r="D1145" s="103" t="s">
        <v>332</v>
      </c>
      <c r="E1145" s="103" t="b">
        <v>0</v>
      </c>
      <c r="F1145" s="103" t="b">
        <v>0</v>
      </c>
      <c r="G1145" s="103" t="b">
        <v>0</v>
      </c>
    </row>
    <row r="1146" spans="1:7" ht="15">
      <c r="A1146" s="105" t="s">
        <v>648</v>
      </c>
      <c r="B1146" s="103">
        <v>2</v>
      </c>
      <c r="C1146" s="107">
        <v>0.001354187818959623</v>
      </c>
      <c r="D1146" s="103" t="s">
        <v>332</v>
      </c>
      <c r="E1146" s="103" t="b">
        <v>0</v>
      </c>
      <c r="F1146" s="103" t="b">
        <v>0</v>
      </c>
      <c r="G1146" s="103" t="b">
        <v>0</v>
      </c>
    </row>
    <row r="1147" spans="1:7" ht="15">
      <c r="A1147" s="105" t="s">
        <v>560</v>
      </c>
      <c r="B1147" s="103">
        <v>2</v>
      </c>
      <c r="C1147" s="107">
        <v>0.001354187818959623</v>
      </c>
      <c r="D1147" s="103" t="s">
        <v>332</v>
      </c>
      <c r="E1147" s="103" t="b">
        <v>0</v>
      </c>
      <c r="F1147" s="103" t="b">
        <v>0</v>
      </c>
      <c r="G1147" s="103" t="b">
        <v>0</v>
      </c>
    </row>
    <row r="1148" spans="1:7" ht="15">
      <c r="A1148" s="105" t="s">
        <v>1124</v>
      </c>
      <c r="B1148" s="103">
        <v>2</v>
      </c>
      <c r="C1148" s="107">
        <v>0.001354187818959623</v>
      </c>
      <c r="D1148" s="103" t="s">
        <v>332</v>
      </c>
      <c r="E1148" s="103" t="b">
        <v>0</v>
      </c>
      <c r="F1148" s="103" t="b">
        <v>0</v>
      </c>
      <c r="G1148" s="103" t="b">
        <v>0</v>
      </c>
    </row>
    <row r="1149" spans="1:7" ht="15">
      <c r="A1149" s="105" t="s">
        <v>1282</v>
      </c>
      <c r="B1149" s="103">
        <v>2</v>
      </c>
      <c r="C1149" s="107">
        <v>0.0017711268711258017</v>
      </c>
      <c r="D1149" s="103" t="s">
        <v>332</v>
      </c>
      <c r="E1149" s="103" t="b">
        <v>0</v>
      </c>
      <c r="F1149" s="103" t="b">
        <v>0</v>
      </c>
      <c r="G1149" s="103" t="b">
        <v>0</v>
      </c>
    </row>
    <row r="1150" spans="1:7" ht="15">
      <c r="A1150" s="105" t="s">
        <v>1283</v>
      </c>
      <c r="B1150" s="103">
        <v>2</v>
      </c>
      <c r="C1150" s="107">
        <v>0.0017711268711258017</v>
      </c>
      <c r="D1150" s="103" t="s">
        <v>332</v>
      </c>
      <c r="E1150" s="103" t="b">
        <v>0</v>
      </c>
      <c r="F1150" s="103" t="b">
        <v>0</v>
      </c>
      <c r="G1150" s="103" t="b">
        <v>0</v>
      </c>
    </row>
    <row r="1151" spans="1:7" ht="15">
      <c r="A1151" s="105" t="s">
        <v>1132</v>
      </c>
      <c r="B1151" s="103">
        <v>2</v>
      </c>
      <c r="C1151" s="107">
        <v>0.001354187818959623</v>
      </c>
      <c r="D1151" s="103" t="s">
        <v>332</v>
      </c>
      <c r="E1151" s="103" t="b">
        <v>0</v>
      </c>
      <c r="F1151" s="103" t="b">
        <v>0</v>
      </c>
      <c r="G1151" s="103" t="b">
        <v>0</v>
      </c>
    </row>
    <row r="1152" spans="1:7" ht="15">
      <c r="A1152" s="105" t="s">
        <v>1275</v>
      </c>
      <c r="B1152" s="103">
        <v>2</v>
      </c>
      <c r="C1152" s="107">
        <v>0.001354187818959623</v>
      </c>
      <c r="D1152" s="103" t="s">
        <v>332</v>
      </c>
      <c r="E1152" s="103" t="b">
        <v>0</v>
      </c>
      <c r="F1152" s="103" t="b">
        <v>0</v>
      </c>
      <c r="G1152" s="103" t="b">
        <v>0</v>
      </c>
    </row>
    <row r="1153" spans="1:7" ht="15">
      <c r="A1153" s="105" t="s">
        <v>1264</v>
      </c>
      <c r="B1153" s="103">
        <v>2</v>
      </c>
      <c r="C1153" s="107">
        <v>0.001354187818959623</v>
      </c>
      <c r="D1153" s="103" t="s">
        <v>332</v>
      </c>
      <c r="E1153" s="103" t="b">
        <v>1</v>
      </c>
      <c r="F1153" s="103" t="b">
        <v>0</v>
      </c>
      <c r="G1153" s="103" t="b">
        <v>0</v>
      </c>
    </row>
    <row r="1154" spans="1:7" ht="15">
      <c r="A1154" s="105" t="s">
        <v>849</v>
      </c>
      <c r="B1154" s="103">
        <v>2</v>
      </c>
      <c r="C1154" s="107">
        <v>0.001354187818959623</v>
      </c>
      <c r="D1154" s="103" t="s">
        <v>332</v>
      </c>
      <c r="E1154" s="103" t="b">
        <v>0</v>
      </c>
      <c r="F1154" s="103" t="b">
        <v>0</v>
      </c>
      <c r="G1154" s="103" t="b">
        <v>0</v>
      </c>
    </row>
    <row r="1155" spans="1:7" ht="15">
      <c r="A1155" s="105" t="s">
        <v>1273</v>
      </c>
      <c r="B1155" s="103">
        <v>2</v>
      </c>
      <c r="C1155" s="107">
        <v>0.0017711268711258017</v>
      </c>
      <c r="D1155" s="103" t="s">
        <v>332</v>
      </c>
      <c r="E1155" s="103" t="b">
        <v>0</v>
      </c>
      <c r="F1155" s="103" t="b">
        <v>0</v>
      </c>
      <c r="G1155" s="103" t="b">
        <v>0</v>
      </c>
    </row>
    <row r="1156" spans="1:7" ht="15">
      <c r="A1156" s="105" t="s">
        <v>1263</v>
      </c>
      <c r="B1156" s="103">
        <v>2</v>
      </c>
      <c r="C1156" s="107">
        <v>0.001354187818959623</v>
      </c>
      <c r="D1156" s="103" t="s">
        <v>332</v>
      </c>
      <c r="E1156" s="103" t="b">
        <v>0</v>
      </c>
      <c r="F1156" s="103" t="b">
        <v>0</v>
      </c>
      <c r="G1156" s="103" t="b">
        <v>0</v>
      </c>
    </row>
    <row r="1157" spans="1:7" ht="15">
      <c r="A1157" s="105" t="s">
        <v>653</v>
      </c>
      <c r="B1157" s="103">
        <v>2</v>
      </c>
      <c r="C1157" s="107">
        <v>0.001354187818959623</v>
      </c>
      <c r="D1157" s="103" t="s">
        <v>332</v>
      </c>
      <c r="E1157" s="103" t="b">
        <v>0</v>
      </c>
      <c r="F1157" s="103" t="b">
        <v>0</v>
      </c>
      <c r="G1157" s="103" t="b">
        <v>0</v>
      </c>
    </row>
    <row r="1158" spans="1:7" ht="15">
      <c r="A1158" s="105" t="s">
        <v>1276</v>
      </c>
      <c r="B1158" s="103">
        <v>2</v>
      </c>
      <c r="C1158" s="107">
        <v>0.0017711268711258017</v>
      </c>
      <c r="D1158" s="103" t="s">
        <v>332</v>
      </c>
      <c r="E1158" s="103" t="b">
        <v>0</v>
      </c>
      <c r="F1158" s="103" t="b">
        <v>0</v>
      </c>
      <c r="G1158" s="103" t="b">
        <v>0</v>
      </c>
    </row>
    <row r="1159" spans="1:7" ht="15">
      <c r="A1159" s="105" t="s">
        <v>506</v>
      </c>
      <c r="B1159" s="103">
        <v>2</v>
      </c>
      <c r="C1159" s="107">
        <v>0.001354187818959623</v>
      </c>
      <c r="D1159" s="103" t="s">
        <v>332</v>
      </c>
      <c r="E1159" s="103" t="b">
        <v>0</v>
      </c>
      <c r="F1159" s="103" t="b">
        <v>0</v>
      </c>
      <c r="G1159" s="103" t="b">
        <v>0</v>
      </c>
    </row>
    <row r="1160" spans="1:7" ht="15">
      <c r="A1160" s="105" t="s">
        <v>429</v>
      </c>
      <c r="B1160" s="103">
        <v>2</v>
      </c>
      <c r="C1160" s="107">
        <v>0.001354187818959623</v>
      </c>
      <c r="D1160" s="103" t="s">
        <v>332</v>
      </c>
      <c r="E1160" s="103" t="b">
        <v>0</v>
      </c>
      <c r="F1160" s="103" t="b">
        <v>0</v>
      </c>
      <c r="G1160" s="103" t="b">
        <v>0</v>
      </c>
    </row>
    <row r="1161" spans="1:7" ht="15">
      <c r="A1161" s="105" t="s">
        <v>430</v>
      </c>
      <c r="B1161" s="103">
        <v>2</v>
      </c>
      <c r="C1161" s="107">
        <v>0.001354187818959623</v>
      </c>
      <c r="D1161" s="103" t="s">
        <v>332</v>
      </c>
      <c r="E1161" s="103" t="b">
        <v>0</v>
      </c>
      <c r="F1161" s="103" t="b">
        <v>0</v>
      </c>
      <c r="G1161" s="103" t="b">
        <v>0</v>
      </c>
    </row>
    <row r="1162" spans="1:7" ht="15">
      <c r="A1162" s="105" t="s">
        <v>434</v>
      </c>
      <c r="B1162" s="103">
        <v>2</v>
      </c>
      <c r="C1162" s="107">
        <v>0.001354187818959623</v>
      </c>
      <c r="D1162" s="103" t="s">
        <v>332</v>
      </c>
      <c r="E1162" s="103" t="b">
        <v>0</v>
      </c>
      <c r="F1162" s="103" t="b">
        <v>0</v>
      </c>
      <c r="G1162" s="103" t="b">
        <v>0</v>
      </c>
    </row>
    <row r="1163" spans="1:7" ht="15">
      <c r="A1163" s="105" t="s">
        <v>652</v>
      </c>
      <c r="B1163" s="103">
        <v>2</v>
      </c>
      <c r="C1163" s="107">
        <v>0.001354187818959623</v>
      </c>
      <c r="D1163" s="103" t="s">
        <v>332</v>
      </c>
      <c r="E1163" s="103" t="b">
        <v>0</v>
      </c>
      <c r="F1163" s="103" t="b">
        <v>1</v>
      </c>
      <c r="G1163" s="103" t="b">
        <v>0</v>
      </c>
    </row>
    <row r="1164" spans="1:7" ht="15">
      <c r="A1164" s="105" t="s">
        <v>439</v>
      </c>
      <c r="B1164" s="103">
        <v>2</v>
      </c>
      <c r="C1164" s="107">
        <v>0.001354187818959623</v>
      </c>
      <c r="D1164" s="103" t="s">
        <v>332</v>
      </c>
      <c r="E1164" s="103" t="b">
        <v>0</v>
      </c>
      <c r="F1164" s="103" t="b">
        <v>0</v>
      </c>
      <c r="G1164" s="103" t="b">
        <v>0</v>
      </c>
    </row>
    <row r="1165" spans="1:7" ht="15">
      <c r="A1165" s="105" t="s">
        <v>1262</v>
      </c>
      <c r="B1165" s="103">
        <v>2</v>
      </c>
      <c r="C1165" s="107">
        <v>0.0017711268711258017</v>
      </c>
      <c r="D1165" s="103" t="s">
        <v>332</v>
      </c>
      <c r="E1165" s="103" t="b">
        <v>0</v>
      </c>
      <c r="F1165" s="103" t="b">
        <v>0</v>
      </c>
      <c r="G1165" s="103" t="b">
        <v>0</v>
      </c>
    </row>
    <row r="1166" spans="1:7" ht="15">
      <c r="A1166" s="105" t="s">
        <v>362</v>
      </c>
      <c r="B1166" s="103">
        <v>2</v>
      </c>
      <c r="C1166" s="107">
        <v>0.001354187818959623</v>
      </c>
      <c r="D1166" s="103" t="s">
        <v>332</v>
      </c>
      <c r="E1166" s="103" t="b">
        <v>0</v>
      </c>
      <c r="F1166" s="103" t="b">
        <v>0</v>
      </c>
      <c r="G1166" s="103" t="b">
        <v>0</v>
      </c>
    </row>
    <row r="1167" spans="1:7" ht="15">
      <c r="A1167" s="105" t="s">
        <v>378</v>
      </c>
      <c r="B1167" s="103">
        <v>2</v>
      </c>
      <c r="C1167" s="107">
        <v>0.0017711268711258017</v>
      </c>
      <c r="D1167" s="103" t="s">
        <v>332</v>
      </c>
      <c r="E1167" s="103" t="b">
        <v>0</v>
      </c>
      <c r="F1167" s="103" t="b">
        <v>0</v>
      </c>
      <c r="G1167" s="103" t="b">
        <v>0</v>
      </c>
    </row>
    <row r="1168" spans="1:7" ht="15">
      <c r="A1168" s="105" t="s">
        <v>462</v>
      </c>
      <c r="B1168" s="103">
        <v>2</v>
      </c>
      <c r="C1168" s="107">
        <v>0.001354187818959623</v>
      </c>
      <c r="D1168" s="103" t="s">
        <v>332</v>
      </c>
      <c r="E1168" s="103" t="b">
        <v>0</v>
      </c>
      <c r="F1168" s="103" t="b">
        <v>0</v>
      </c>
      <c r="G1168" s="103" t="b">
        <v>0</v>
      </c>
    </row>
    <row r="1169" spans="1:7" ht="15">
      <c r="A1169" s="105" t="s">
        <v>1191</v>
      </c>
      <c r="B1169" s="103">
        <v>2</v>
      </c>
      <c r="C1169" s="107">
        <v>0.001354187818959623</v>
      </c>
      <c r="D1169" s="103" t="s">
        <v>332</v>
      </c>
      <c r="E1169" s="103" t="b">
        <v>0</v>
      </c>
      <c r="F1169" s="103" t="b">
        <v>0</v>
      </c>
      <c r="G1169" s="103" t="b">
        <v>0</v>
      </c>
    </row>
    <row r="1170" spans="1:7" ht="15">
      <c r="A1170" s="105" t="s">
        <v>697</v>
      </c>
      <c r="B1170" s="103">
        <v>2</v>
      </c>
      <c r="C1170" s="107">
        <v>0.001354187818959623</v>
      </c>
      <c r="D1170" s="103" t="s">
        <v>332</v>
      </c>
      <c r="E1170" s="103" t="b">
        <v>0</v>
      </c>
      <c r="F1170" s="103" t="b">
        <v>0</v>
      </c>
      <c r="G1170" s="103" t="b">
        <v>0</v>
      </c>
    </row>
    <row r="1171" spans="1:7" ht="15">
      <c r="A1171" s="105" t="s">
        <v>831</v>
      </c>
      <c r="B1171" s="103">
        <v>2</v>
      </c>
      <c r="C1171" s="107">
        <v>0.001354187818959623</v>
      </c>
      <c r="D1171" s="103" t="s">
        <v>332</v>
      </c>
      <c r="E1171" s="103" t="b">
        <v>0</v>
      </c>
      <c r="F1171" s="103" t="b">
        <v>0</v>
      </c>
      <c r="G1171" s="103" t="b">
        <v>0</v>
      </c>
    </row>
    <row r="1172" spans="1:7" ht="15">
      <c r="A1172" s="105" t="s">
        <v>718</v>
      </c>
      <c r="B1172" s="103">
        <v>2</v>
      </c>
      <c r="C1172" s="107">
        <v>0.0017711268711258017</v>
      </c>
      <c r="D1172" s="103" t="s">
        <v>332</v>
      </c>
      <c r="E1172" s="103" t="b">
        <v>0</v>
      </c>
      <c r="F1172" s="103" t="b">
        <v>0</v>
      </c>
      <c r="G1172" s="103" t="b">
        <v>0</v>
      </c>
    </row>
    <row r="1173" spans="1:7" ht="15">
      <c r="A1173" s="105" t="s">
        <v>1268</v>
      </c>
      <c r="B1173" s="103">
        <v>2</v>
      </c>
      <c r="C1173" s="107">
        <v>0.0017711268711258017</v>
      </c>
      <c r="D1173" s="103" t="s">
        <v>332</v>
      </c>
      <c r="E1173" s="103" t="b">
        <v>0</v>
      </c>
      <c r="F1173" s="103" t="b">
        <v>0</v>
      </c>
      <c r="G1173" s="103" t="b">
        <v>0</v>
      </c>
    </row>
    <row r="1174" spans="1:7" ht="15">
      <c r="A1174" s="105" t="s">
        <v>827</v>
      </c>
      <c r="B1174" s="103">
        <v>2</v>
      </c>
      <c r="C1174" s="107">
        <v>0.001354187818959623</v>
      </c>
      <c r="D1174" s="103" t="s">
        <v>332</v>
      </c>
      <c r="E1174" s="103" t="b">
        <v>0</v>
      </c>
      <c r="F1174" s="103" t="b">
        <v>0</v>
      </c>
      <c r="G1174" s="103" t="b">
        <v>0</v>
      </c>
    </row>
    <row r="1175" spans="1:7" ht="15">
      <c r="A1175" s="105" t="s">
        <v>1194</v>
      </c>
      <c r="B1175" s="103">
        <v>2</v>
      </c>
      <c r="C1175" s="107">
        <v>0.001354187818959623</v>
      </c>
      <c r="D1175" s="103" t="s">
        <v>332</v>
      </c>
      <c r="E1175" s="103" t="b">
        <v>0</v>
      </c>
      <c r="F1175" s="103" t="b">
        <v>0</v>
      </c>
      <c r="G1175" s="103" t="b">
        <v>0</v>
      </c>
    </row>
    <row r="1176" spans="1:7" ht="15">
      <c r="A1176" s="105" t="s">
        <v>1269</v>
      </c>
      <c r="B1176" s="103">
        <v>2</v>
      </c>
      <c r="C1176" s="107">
        <v>0.0017711268711258017</v>
      </c>
      <c r="D1176" s="103" t="s">
        <v>332</v>
      </c>
      <c r="E1176" s="103" t="b">
        <v>0</v>
      </c>
      <c r="F1176" s="103" t="b">
        <v>0</v>
      </c>
      <c r="G1176" s="103" t="b">
        <v>0</v>
      </c>
    </row>
    <row r="1177" spans="1:7" ht="15">
      <c r="A1177" s="105" t="s">
        <v>800</v>
      </c>
      <c r="B1177" s="103">
        <v>2</v>
      </c>
      <c r="C1177" s="107">
        <v>0.001354187818959623</v>
      </c>
      <c r="D1177" s="103" t="s">
        <v>332</v>
      </c>
      <c r="E1177" s="103" t="b">
        <v>0</v>
      </c>
      <c r="F1177" s="103" t="b">
        <v>0</v>
      </c>
      <c r="G1177" s="103" t="b">
        <v>0</v>
      </c>
    </row>
    <row r="1178" spans="1:7" ht="15">
      <c r="A1178" s="105" t="s">
        <v>461</v>
      </c>
      <c r="B1178" s="103">
        <v>2</v>
      </c>
      <c r="C1178" s="107">
        <v>0.001354187818959623</v>
      </c>
      <c r="D1178" s="103" t="s">
        <v>332</v>
      </c>
      <c r="E1178" s="103" t="b">
        <v>0</v>
      </c>
      <c r="F1178" s="103" t="b">
        <v>0</v>
      </c>
      <c r="G1178" s="103" t="b">
        <v>0</v>
      </c>
    </row>
    <row r="1179" spans="1:7" ht="15">
      <c r="A1179" s="105" t="s">
        <v>1085</v>
      </c>
      <c r="B1179" s="103">
        <v>2</v>
      </c>
      <c r="C1179" s="107">
        <v>0.001354187818959623</v>
      </c>
      <c r="D1179" s="103" t="s">
        <v>332</v>
      </c>
      <c r="E1179" s="103" t="b">
        <v>0</v>
      </c>
      <c r="F1179" s="103" t="b">
        <v>0</v>
      </c>
      <c r="G1179" s="103" t="b">
        <v>0</v>
      </c>
    </row>
    <row r="1180" spans="1:7" ht="15">
      <c r="A1180" s="105" t="s">
        <v>735</v>
      </c>
      <c r="B1180" s="103">
        <v>2</v>
      </c>
      <c r="C1180" s="107">
        <v>0.001354187818959623</v>
      </c>
      <c r="D1180" s="103" t="s">
        <v>332</v>
      </c>
      <c r="E1180" s="103" t="b">
        <v>0</v>
      </c>
      <c r="F1180" s="103" t="b">
        <v>0</v>
      </c>
      <c r="G1180" s="103" t="b">
        <v>0</v>
      </c>
    </row>
    <row r="1181" spans="1:7" ht="15">
      <c r="A1181" s="105" t="s">
        <v>826</v>
      </c>
      <c r="B1181" s="103">
        <v>2</v>
      </c>
      <c r="C1181" s="107">
        <v>0.001354187818959623</v>
      </c>
      <c r="D1181" s="103" t="s">
        <v>332</v>
      </c>
      <c r="E1181" s="103" t="b">
        <v>0</v>
      </c>
      <c r="F1181" s="103" t="b">
        <v>0</v>
      </c>
      <c r="G1181" s="103" t="b">
        <v>0</v>
      </c>
    </row>
    <row r="1182" spans="1:7" ht="15">
      <c r="A1182" s="105" t="s">
        <v>764</v>
      </c>
      <c r="B1182" s="103">
        <v>2</v>
      </c>
      <c r="C1182" s="107">
        <v>0.001354187818959623</v>
      </c>
      <c r="D1182" s="103" t="s">
        <v>332</v>
      </c>
      <c r="E1182" s="103" t="b">
        <v>0</v>
      </c>
      <c r="F1182" s="103" t="b">
        <v>0</v>
      </c>
      <c r="G1182" s="103" t="b">
        <v>0</v>
      </c>
    </row>
    <row r="1183" spans="1:7" ht="15">
      <c r="A1183" s="105" t="s">
        <v>1203</v>
      </c>
      <c r="B1183" s="103">
        <v>2</v>
      </c>
      <c r="C1183" s="107">
        <v>0.001354187818959623</v>
      </c>
      <c r="D1183" s="103" t="s">
        <v>332</v>
      </c>
      <c r="E1183" s="103" t="b">
        <v>0</v>
      </c>
      <c r="F1183" s="103" t="b">
        <v>0</v>
      </c>
      <c r="G1183" s="103" t="b">
        <v>0</v>
      </c>
    </row>
    <row r="1184" spans="1:7" ht="15">
      <c r="A1184" s="105" t="s">
        <v>638</v>
      </c>
      <c r="B1184" s="103">
        <v>2</v>
      </c>
      <c r="C1184" s="107">
        <v>0.0017711268711258017</v>
      </c>
      <c r="D1184" s="103" t="s">
        <v>332</v>
      </c>
      <c r="E1184" s="103" t="b">
        <v>0</v>
      </c>
      <c r="F1184" s="103" t="b">
        <v>0</v>
      </c>
      <c r="G1184" s="103" t="b">
        <v>0</v>
      </c>
    </row>
    <row r="1185" spans="1:7" ht="15">
      <c r="A1185" s="105" t="s">
        <v>863</v>
      </c>
      <c r="B1185" s="103">
        <v>2</v>
      </c>
      <c r="C1185" s="107">
        <v>0.0017711268711258017</v>
      </c>
      <c r="D1185" s="103" t="s">
        <v>332</v>
      </c>
      <c r="E1185" s="103" t="b">
        <v>0</v>
      </c>
      <c r="F1185" s="103" t="b">
        <v>0</v>
      </c>
      <c r="G1185" s="103" t="b">
        <v>0</v>
      </c>
    </row>
    <row r="1186" spans="1:7" ht="15">
      <c r="A1186" s="105" t="s">
        <v>1249</v>
      </c>
      <c r="B1186" s="103">
        <v>2</v>
      </c>
      <c r="C1186" s="107">
        <v>0.0017711268711258017</v>
      </c>
      <c r="D1186" s="103" t="s">
        <v>332</v>
      </c>
      <c r="E1186" s="103" t="b">
        <v>0</v>
      </c>
      <c r="F1186" s="103" t="b">
        <v>0</v>
      </c>
      <c r="G1186" s="103" t="b">
        <v>0</v>
      </c>
    </row>
    <row r="1187" spans="1:7" ht="15">
      <c r="A1187" s="105" t="s">
        <v>1200</v>
      </c>
      <c r="B1187" s="103">
        <v>2</v>
      </c>
      <c r="C1187" s="107">
        <v>0.001354187818959623</v>
      </c>
      <c r="D1187" s="103" t="s">
        <v>332</v>
      </c>
      <c r="E1187" s="103" t="b">
        <v>0</v>
      </c>
      <c r="F1187" s="103" t="b">
        <v>0</v>
      </c>
      <c r="G1187" s="103" t="b">
        <v>0</v>
      </c>
    </row>
    <row r="1188" spans="1:7" ht="15">
      <c r="A1188" s="105" t="s">
        <v>1250</v>
      </c>
      <c r="B1188" s="103">
        <v>2</v>
      </c>
      <c r="C1188" s="107">
        <v>0.0017711268711258017</v>
      </c>
      <c r="D1188" s="103" t="s">
        <v>332</v>
      </c>
      <c r="E1188" s="103" t="b">
        <v>0</v>
      </c>
      <c r="F1188" s="103" t="b">
        <v>0</v>
      </c>
      <c r="G1188" s="103" t="b">
        <v>0</v>
      </c>
    </row>
    <row r="1189" spans="1:7" ht="15">
      <c r="A1189" s="105" t="s">
        <v>1251</v>
      </c>
      <c r="B1189" s="103">
        <v>2</v>
      </c>
      <c r="C1189" s="107">
        <v>0.0017711268711258017</v>
      </c>
      <c r="D1189" s="103" t="s">
        <v>332</v>
      </c>
      <c r="E1189" s="103" t="b">
        <v>0</v>
      </c>
      <c r="F1189" s="103" t="b">
        <v>0</v>
      </c>
      <c r="G1189" s="103" t="b">
        <v>0</v>
      </c>
    </row>
    <row r="1190" spans="1:7" ht="15">
      <c r="A1190" s="105" t="s">
        <v>1087</v>
      </c>
      <c r="B1190" s="103">
        <v>2</v>
      </c>
      <c r="C1190" s="107">
        <v>0.001354187818959623</v>
      </c>
      <c r="D1190" s="103" t="s">
        <v>332</v>
      </c>
      <c r="E1190" s="103" t="b">
        <v>0</v>
      </c>
      <c r="F1190" s="103" t="b">
        <v>0</v>
      </c>
      <c r="G1190" s="103" t="b">
        <v>0</v>
      </c>
    </row>
    <row r="1191" spans="1:7" ht="15">
      <c r="A1191" s="105" t="s">
        <v>1252</v>
      </c>
      <c r="B1191" s="103">
        <v>2</v>
      </c>
      <c r="C1191" s="107">
        <v>0.0017711268711258017</v>
      </c>
      <c r="D1191" s="103" t="s">
        <v>332</v>
      </c>
      <c r="E1191" s="103" t="b">
        <v>0</v>
      </c>
      <c r="F1191" s="103" t="b">
        <v>0</v>
      </c>
      <c r="G1191" s="103" t="b">
        <v>0</v>
      </c>
    </row>
    <row r="1192" spans="1:7" ht="15">
      <c r="A1192" s="105" t="s">
        <v>1125</v>
      </c>
      <c r="B1192" s="103">
        <v>2</v>
      </c>
      <c r="C1192" s="107">
        <v>0.001354187818959623</v>
      </c>
      <c r="D1192" s="103" t="s">
        <v>332</v>
      </c>
      <c r="E1192" s="103" t="b">
        <v>0</v>
      </c>
      <c r="F1192" s="103" t="b">
        <v>0</v>
      </c>
      <c r="G1192" s="103" t="b">
        <v>0</v>
      </c>
    </row>
    <row r="1193" spans="1:7" ht="15">
      <c r="A1193" s="105" t="s">
        <v>870</v>
      </c>
      <c r="B1193" s="103">
        <v>2</v>
      </c>
      <c r="C1193" s="107">
        <v>0.001354187818959623</v>
      </c>
      <c r="D1193" s="103" t="s">
        <v>332</v>
      </c>
      <c r="E1193" s="103" t="b">
        <v>0</v>
      </c>
      <c r="F1193" s="103" t="b">
        <v>0</v>
      </c>
      <c r="G1193" s="103" t="b">
        <v>0</v>
      </c>
    </row>
    <row r="1194" spans="1:7" ht="15">
      <c r="A1194" s="105" t="s">
        <v>1202</v>
      </c>
      <c r="B1194" s="103">
        <v>2</v>
      </c>
      <c r="C1194" s="107">
        <v>0.0017711268711258017</v>
      </c>
      <c r="D1194" s="103" t="s">
        <v>332</v>
      </c>
      <c r="E1194" s="103" t="b">
        <v>0</v>
      </c>
      <c r="F1194" s="103" t="b">
        <v>0</v>
      </c>
      <c r="G1194" s="103" t="b">
        <v>0</v>
      </c>
    </row>
    <row r="1195" spans="1:7" ht="15">
      <c r="A1195" s="105" t="s">
        <v>1134</v>
      </c>
      <c r="B1195" s="103">
        <v>2</v>
      </c>
      <c r="C1195" s="107">
        <v>0.001354187818959623</v>
      </c>
      <c r="D1195" s="103" t="s">
        <v>332</v>
      </c>
      <c r="E1195" s="103" t="b">
        <v>0</v>
      </c>
      <c r="F1195" s="103" t="b">
        <v>0</v>
      </c>
      <c r="G1195" s="103" t="b">
        <v>0</v>
      </c>
    </row>
    <row r="1196" spans="1:7" ht="15">
      <c r="A1196" s="105" t="s">
        <v>1201</v>
      </c>
      <c r="B1196" s="103">
        <v>2</v>
      </c>
      <c r="C1196" s="107">
        <v>0.001354187818959623</v>
      </c>
      <c r="D1196" s="103" t="s">
        <v>332</v>
      </c>
      <c r="E1196" s="103" t="b">
        <v>0</v>
      </c>
      <c r="F1196" s="103" t="b">
        <v>0</v>
      </c>
      <c r="G1196" s="103" t="b">
        <v>0</v>
      </c>
    </row>
    <row r="1197" spans="1:7" ht="15">
      <c r="A1197" s="105" t="s">
        <v>1204</v>
      </c>
      <c r="B1197" s="103">
        <v>2</v>
      </c>
      <c r="C1197" s="107">
        <v>0.0017711268711258017</v>
      </c>
      <c r="D1197" s="103" t="s">
        <v>332</v>
      </c>
      <c r="E1197" s="103" t="b">
        <v>0</v>
      </c>
      <c r="F1197" s="103" t="b">
        <v>0</v>
      </c>
      <c r="G1197" s="103" t="b">
        <v>0</v>
      </c>
    </row>
    <row r="1198" spans="1:7" ht="15">
      <c r="A1198" s="105" t="s">
        <v>1121</v>
      </c>
      <c r="B1198" s="103">
        <v>2</v>
      </c>
      <c r="C1198" s="107">
        <v>0.001354187818959623</v>
      </c>
      <c r="D1198" s="103" t="s">
        <v>332</v>
      </c>
      <c r="E1198" s="103" t="b">
        <v>0</v>
      </c>
      <c r="F1198" s="103" t="b">
        <v>0</v>
      </c>
      <c r="G1198" s="103" t="b">
        <v>0</v>
      </c>
    </row>
    <row r="1199" spans="1:7" ht="15">
      <c r="A1199" s="105" t="s">
        <v>1205</v>
      </c>
      <c r="B1199" s="103">
        <v>2</v>
      </c>
      <c r="C1199" s="107">
        <v>0.0017711268711258017</v>
      </c>
      <c r="D1199" s="103" t="s">
        <v>332</v>
      </c>
      <c r="E1199" s="103" t="b">
        <v>0</v>
      </c>
      <c r="F1199" s="103" t="b">
        <v>0</v>
      </c>
      <c r="G1199" s="103" t="b">
        <v>0</v>
      </c>
    </row>
    <row r="1200" spans="1:7" ht="15">
      <c r="A1200" s="105" t="s">
        <v>873</v>
      </c>
      <c r="B1200" s="103">
        <v>2</v>
      </c>
      <c r="C1200" s="107">
        <v>0.0017711268711258017</v>
      </c>
      <c r="D1200" s="103" t="s">
        <v>332</v>
      </c>
      <c r="E1200" s="103" t="b">
        <v>1</v>
      </c>
      <c r="F1200" s="103" t="b">
        <v>0</v>
      </c>
      <c r="G1200" s="103" t="b">
        <v>0</v>
      </c>
    </row>
    <row r="1201" spans="1:7" ht="15">
      <c r="A1201" s="105" t="s">
        <v>1199</v>
      </c>
      <c r="B1201" s="103">
        <v>2</v>
      </c>
      <c r="C1201" s="107">
        <v>0.001354187818959623</v>
      </c>
      <c r="D1201" s="103" t="s">
        <v>332</v>
      </c>
      <c r="E1201" s="103" t="b">
        <v>0</v>
      </c>
      <c r="F1201" s="103" t="b">
        <v>0</v>
      </c>
      <c r="G1201" s="103" t="b">
        <v>0</v>
      </c>
    </row>
    <row r="1202" spans="1:7" ht="15">
      <c r="A1202" s="105" t="s">
        <v>816</v>
      </c>
      <c r="B1202" s="103">
        <v>2</v>
      </c>
      <c r="C1202" s="107">
        <v>0.0017711268711258017</v>
      </c>
      <c r="D1202" s="103" t="s">
        <v>332</v>
      </c>
      <c r="E1202" s="103" t="b">
        <v>0</v>
      </c>
      <c r="F1202" s="103" t="b">
        <v>0</v>
      </c>
      <c r="G1202" s="103" t="b">
        <v>0</v>
      </c>
    </row>
    <row r="1203" spans="1:7" ht="15">
      <c r="A1203" s="105" t="s">
        <v>1195</v>
      </c>
      <c r="B1203" s="103">
        <v>2</v>
      </c>
      <c r="C1203" s="107">
        <v>0.0017711268711258017</v>
      </c>
      <c r="D1203" s="103" t="s">
        <v>332</v>
      </c>
      <c r="E1203" s="103" t="b">
        <v>0</v>
      </c>
      <c r="F1203" s="103" t="b">
        <v>0</v>
      </c>
      <c r="G1203" s="103" t="b">
        <v>0</v>
      </c>
    </row>
    <row r="1204" spans="1:7" ht="15">
      <c r="A1204" s="105" t="s">
        <v>780</v>
      </c>
      <c r="B1204" s="103">
        <v>2</v>
      </c>
      <c r="C1204" s="107">
        <v>0.0017711268711258017</v>
      </c>
      <c r="D1204" s="103" t="s">
        <v>332</v>
      </c>
      <c r="E1204" s="103" t="b">
        <v>0</v>
      </c>
      <c r="F1204" s="103" t="b">
        <v>0</v>
      </c>
      <c r="G1204" s="103" t="b">
        <v>0</v>
      </c>
    </row>
    <row r="1205" spans="1:7" ht="15">
      <c r="A1205" s="105" t="s">
        <v>478</v>
      </c>
      <c r="B1205" s="103">
        <v>2</v>
      </c>
      <c r="C1205" s="107">
        <v>0.001354187818959623</v>
      </c>
      <c r="D1205" s="103" t="s">
        <v>332</v>
      </c>
      <c r="E1205" s="103" t="b">
        <v>0</v>
      </c>
      <c r="F1205" s="103" t="b">
        <v>0</v>
      </c>
      <c r="G1205" s="103" t="b">
        <v>0</v>
      </c>
    </row>
    <row r="1206" spans="1:7" ht="15">
      <c r="A1206" s="105" t="s">
        <v>866</v>
      </c>
      <c r="B1206" s="103">
        <v>2</v>
      </c>
      <c r="C1206" s="107">
        <v>0.0017711268711258017</v>
      </c>
      <c r="D1206" s="103" t="s">
        <v>332</v>
      </c>
      <c r="E1206" s="103" t="b">
        <v>0</v>
      </c>
      <c r="F1206" s="103" t="b">
        <v>1</v>
      </c>
      <c r="G1206" s="103" t="b">
        <v>0</v>
      </c>
    </row>
    <row r="1207" spans="1:7" ht="15">
      <c r="A1207" s="105" t="s">
        <v>454</v>
      </c>
      <c r="B1207" s="103">
        <v>2</v>
      </c>
      <c r="C1207" s="107">
        <v>0.001354187818959623</v>
      </c>
      <c r="D1207" s="103" t="s">
        <v>332</v>
      </c>
      <c r="E1207" s="103" t="b">
        <v>0</v>
      </c>
      <c r="F1207" s="103" t="b">
        <v>0</v>
      </c>
      <c r="G1207" s="103" t="b">
        <v>0</v>
      </c>
    </row>
    <row r="1208" spans="1:7" ht="15">
      <c r="A1208" s="105" t="s">
        <v>1091</v>
      </c>
      <c r="B1208" s="103">
        <v>2</v>
      </c>
      <c r="C1208" s="107">
        <v>0.001354187818959623</v>
      </c>
      <c r="D1208" s="103" t="s">
        <v>332</v>
      </c>
      <c r="E1208" s="103" t="b">
        <v>0</v>
      </c>
      <c r="F1208" s="103" t="b">
        <v>0</v>
      </c>
      <c r="G1208" s="103" t="b">
        <v>0</v>
      </c>
    </row>
    <row r="1209" spans="1:7" ht="15">
      <c r="A1209" s="105" t="s">
        <v>1193</v>
      </c>
      <c r="B1209" s="103">
        <v>2</v>
      </c>
      <c r="C1209" s="107">
        <v>0.001354187818959623</v>
      </c>
      <c r="D1209" s="103" t="s">
        <v>332</v>
      </c>
      <c r="E1209" s="103" t="b">
        <v>0</v>
      </c>
      <c r="F1209" s="103" t="b">
        <v>0</v>
      </c>
      <c r="G1209" s="103" t="b">
        <v>0</v>
      </c>
    </row>
    <row r="1210" spans="1:7" ht="15">
      <c r="A1210" s="105" t="s">
        <v>1197</v>
      </c>
      <c r="B1210" s="103">
        <v>2</v>
      </c>
      <c r="C1210" s="107">
        <v>0.0017711268711258017</v>
      </c>
      <c r="D1210" s="103" t="s">
        <v>332</v>
      </c>
      <c r="E1210" s="103" t="b">
        <v>0</v>
      </c>
      <c r="F1210" s="103" t="b">
        <v>0</v>
      </c>
      <c r="G1210" s="103" t="b">
        <v>0</v>
      </c>
    </row>
    <row r="1211" spans="1:7" ht="15">
      <c r="A1211" s="105" t="s">
        <v>516</v>
      </c>
      <c r="B1211" s="103">
        <v>2</v>
      </c>
      <c r="C1211" s="107">
        <v>0.001354187818959623</v>
      </c>
      <c r="D1211" s="103" t="s">
        <v>332</v>
      </c>
      <c r="E1211" s="103" t="b">
        <v>0</v>
      </c>
      <c r="F1211" s="103" t="b">
        <v>0</v>
      </c>
      <c r="G1211" s="103" t="b">
        <v>0</v>
      </c>
    </row>
    <row r="1212" spans="1:7" ht="15">
      <c r="A1212" s="105" t="s">
        <v>848</v>
      </c>
      <c r="B1212" s="103">
        <v>2</v>
      </c>
      <c r="C1212" s="107">
        <v>0.001354187818959623</v>
      </c>
      <c r="D1212" s="103" t="s">
        <v>332</v>
      </c>
      <c r="E1212" s="103" t="b">
        <v>0</v>
      </c>
      <c r="F1212" s="103" t="b">
        <v>0</v>
      </c>
      <c r="G1212" s="103" t="b">
        <v>0</v>
      </c>
    </row>
    <row r="1213" spans="1:7" ht="15">
      <c r="A1213" s="105" t="s">
        <v>678</v>
      </c>
      <c r="B1213" s="103">
        <v>2</v>
      </c>
      <c r="C1213" s="107">
        <v>0.001354187818959623</v>
      </c>
      <c r="D1213" s="103" t="s">
        <v>332</v>
      </c>
      <c r="E1213" s="103" t="b">
        <v>0</v>
      </c>
      <c r="F1213" s="103" t="b">
        <v>0</v>
      </c>
      <c r="G1213" s="103" t="b">
        <v>0</v>
      </c>
    </row>
    <row r="1214" spans="1:7" ht="15">
      <c r="A1214" s="105" t="s">
        <v>713</v>
      </c>
      <c r="B1214" s="103">
        <v>2</v>
      </c>
      <c r="C1214" s="107">
        <v>0.0017711268711258017</v>
      </c>
      <c r="D1214" s="103" t="s">
        <v>332</v>
      </c>
      <c r="E1214" s="103" t="b">
        <v>0</v>
      </c>
      <c r="F1214" s="103" t="b">
        <v>0</v>
      </c>
      <c r="G1214" s="103" t="b">
        <v>0</v>
      </c>
    </row>
    <row r="1215" spans="1:7" ht="15">
      <c r="A1215" s="105" t="s">
        <v>1130</v>
      </c>
      <c r="B1215" s="103">
        <v>2</v>
      </c>
      <c r="C1215" s="107">
        <v>0.0017711268711258017</v>
      </c>
      <c r="D1215" s="103" t="s">
        <v>332</v>
      </c>
      <c r="E1215" s="103" t="b">
        <v>0</v>
      </c>
      <c r="F1215" s="103" t="b">
        <v>1</v>
      </c>
      <c r="G1215" s="103" t="b">
        <v>0</v>
      </c>
    </row>
    <row r="1216" spans="1:7" ht="15">
      <c r="A1216" s="105" t="s">
        <v>1131</v>
      </c>
      <c r="B1216" s="103">
        <v>2</v>
      </c>
      <c r="C1216" s="107">
        <v>0.0017711268711258017</v>
      </c>
      <c r="D1216" s="103" t="s">
        <v>332</v>
      </c>
      <c r="E1216" s="103" t="b">
        <v>0</v>
      </c>
      <c r="F1216" s="103" t="b">
        <v>0</v>
      </c>
      <c r="G1216" s="103" t="b">
        <v>0</v>
      </c>
    </row>
    <row r="1217" spans="1:7" ht="15">
      <c r="A1217" s="105" t="s">
        <v>838</v>
      </c>
      <c r="B1217" s="103">
        <v>2</v>
      </c>
      <c r="C1217" s="107">
        <v>0.0017711268711258017</v>
      </c>
      <c r="D1217" s="103" t="s">
        <v>332</v>
      </c>
      <c r="E1217" s="103" t="b">
        <v>0</v>
      </c>
      <c r="F1217" s="103" t="b">
        <v>0</v>
      </c>
      <c r="G1217" s="103" t="b">
        <v>0</v>
      </c>
    </row>
    <row r="1218" spans="1:7" ht="15">
      <c r="A1218" s="105" t="s">
        <v>488</v>
      </c>
      <c r="B1218" s="103">
        <v>2</v>
      </c>
      <c r="C1218" s="107">
        <v>0.001354187818959623</v>
      </c>
      <c r="D1218" s="103" t="s">
        <v>332</v>
      </c>
      <c r="E1218" s="103" t="b">
        <v>0</v>
      </c>
      <c r="F1218" s="103" t="b">
        <v>0</v>
      </c>
      <c r="G1218" s="103" t="b">
        <v>0</v>
      </c>
    </row>
    <row r="1219" spans="1:7" ht="15">
      <c r="A1219" s="105" t="s">
        <v>562</v>
      </c>
      <c r="B1219" s="103">
        <v>2</v>
      </c>
      <c r="C1219" s="107">
        <v>0.0017711268711258017</v>
      </c>
      <c r="D1219" s="103" t="s">
        <v>332</v>
      </c>
      <c r="E1219" s="103" t="b">
        <v>0</v>
      </c>
      <c r="F1219" s="103" t="b">
        <v>0</v>
      </c>
      <c r="G1219" s="103" t="b">
        <v>0</v>
      </c>
    </row>
    <row r="1220" spans="1:7" ht="15">
      <c r="A1220" s="105" t="s">
        <v>1114</v>
      </c>
      <c r="B1220" s="103">
        <v>2</v>
      </c>
      <c r="C1220" s="107">
        <v>0.0017711268711258017</v>
      </c>
      <c r="D1220" s="103" t="s">
        <v>332</v>
      </c>
      <c r="E1220" s="103" t="b">
        <v>0</v>
      </c>
      <c r="F1220" s="103" t="b">
        <v>0</v>
      </c>
      <c r="G1220" s="103" t="b">
        <v>0</v>
      </c>
    </row>
    <row r="1221" spans="1:7" ht="15">
      <c r="A1221" s="105" t="s">
        <v>1115</v>
      </c>
      <c r="B1221" s="103">
        <v>2</v>
      </c>
      <c r="C1221" s="107">
        <v>0.0017711268711258017</v>
      </c>
      <c r="D1221" s="103" t="s">
        <v>332</v>
      </c>
      <c r="E1221" s="103" t="b">
        <v>0</v>
      </c>
      <c r="F1221" s="103" t="b">
        <v>1</v>
      </c>
      <c r="G1221" s="103" t="b">
        <v>0</v>
      </c>
    </row>
    <row r="1222" spans="1:7" ht="15">
      <c r="A1222" s="105" t="s">
        <v>1116</v>
      </c>
      <c r="B1222" s="103">
        <v>2</v>
      </c>
      <c r="C1222" s="107">
        <v>0.0017711268711258017</v>
      </c>
      <c r="D1222" s="103" t="s">
        <v>332</v>
      </c>
      <c r="E1222" s="103" t="b">
        <v>0</v>
      </c>
      <c r="F1222" s="103" t="b">
        <v>0</v>
      </c>
      <c r="G1222" s="103" t="b">
        <v>0</v>
      </c>
    </row>
    <row r="1223" spans="1:7" ht="15">
      <c r="A1223" s="105" t="s">
        <v>409</v>
      </c>
      <c r="B1223" s="103">
        <v>2</v>
      </c>
      <c r="C1223" s="107">
        <v>0.0017711268711258017</v>
      </c>
      <c r="D1223" s="103" t="s">
        <v>332</v>
      </c>
      <c r="E1223" s="103" t="b">
        <v>1</v>
      </c>
      <c r="F1223" s="103" t="b">
        <v>0</v>
      </c>
      <c r="G1223" s="103" t="b">
        <v>0</v>
      </c>
    </row>
    <row r="1224" spans="1:7" ht="15">
      <c r="A1224" s="105" t="s">
        <v>1117</v>
      </c>
      <c r="B1224" s="103">
        <v>2</v>
      </c>
      <c r="C1224" s="107">
        <v>0.0017711268711258017</v>
      </c>
      <c r="D1224" s="103" t="s">
        <v>332</v>
      </c>
      <c r="E1224" s="103" t="b">
        <v>0</v>
      </c>
      <c r="F1224" s="103" t="b">
        <v>1</v>
      </c>
      <c r="G1224" s="103" t="b">
        <v>0</v>
      </c>
    </row>
    <row r="1225" spans="1:7" ht="15">
      <c r="A1225" s="105" t="s">
        <v>551</v>
      </c>
      <c r="B1225" s="103">
        <v>2</v>
      </c>
      <c r="C1225" s="107">
        <v>0.0017711268711258017</v>
      </c>
      <c r="D1225" s="103" t="s">
        <v>332</v>
      </c>
      <c r="E1225" s="103" t="b">
        <v>0</v>
      </c>
      <c r="F1225" s="103" t="b">
        <v>0</v>
      </c>
      <c r="G1225" s="103" t="b">
        <v>0</v>
      </c>
    </row>
    <row r="1226" spans="1:7" ht="15">
      <c r="A1226" s="105" t="s">
        <v>1118</v>
      </c>
      <c r="B1226" s="103">
        <v>2</v>
      </c>
      <c r="C1226" s="107">
        <v>0.0017711268711258017</v>
      </c>
      <c r="D1226" s="103" t="s">
        <v>332</v>
      </c>
      <c r="E1226" s="103" t="b">
        <v>0</v>
      </c>
      <c r="F1226" s="103" t="b">
        <v>0</v>
      </c>
      <c r="G1226" s="103" t="b">
        <v>0</v>
      </c>
    </row>
    <row r="1227" spans="1:7" ht="15">
      <c r="A1227" s="105" t="s">
        <v>1119</v>
      </c>
      <c r="B1227" s="103">
        <v>2</v>
      </c>
      <c r="C1227" s="107">
        <v>0.0017711268711258017</v>
      </c>
      <c r="D1227" s="103" t="s">
        <v>332</v>
      </c>
      <c r="E1227" s="103" t="b">
        <v>0</v>
      </c>
      <c r="F1227" s="103" t="b">
        <v>0</v>
      </c>
      <c r="G1227" s="103" t="b">
        <v>0</v>
      </c>
    </row>
    <row r="1228" spans="1:7" ht="15">
      <c r="A1228" s="105" t="s">
        <v>1120</v>
      </c>
      <c r="B1228" s="103">
        <v>2</v>
      </c>
      <c r="C1228" s="107">
        <v>0.0017711268711258017</v>
      </c>
      <c r="D1228" s="103" t="s">
        <v>332</v>
      </c>
      <c r="E1228" s="103" t="b">
        <v>0</v>
      </c>
      <c r="F1228" s="103" t="b">
        <v>0</v>
      </c>
      <c r="G1228" s="103" t="b">
        <v>0</v>
      </c>
    </row>
    <row r="1229" spans="1:7" ht="15">
      <c r="A1229" s="105" t="s">
        <v>1088</v>
      </c>
      <c r="B1229" s="103">
        <v>2</v>
      </c>
      <c r="C1229" s="107">
        <v>0.001354187818959623</v>
      </c>
      <c r="D1229" s="103" t="s">
        <v>332</v>
      </c>
      <c r="E1229" s="103" t="b">
        <v>0</v>
      </c>
      <c r="F1229" s="103" t="b">
        <v>0</v>
      </c>
      <c r="G1229" s="103" t="b">
        <v>0</v>
      </c>
    </row>
    <row r="1230" spans="1:7" ht="15">
      <c r="A1230" s="105" t="s">
        <v>1123</v>
      </c>
      <c r="B1230" s="103">
        <v>2</v>
      </c>
      <c r="C1230" s="107">
        <v>0.0017711268711258017</v>
      </c>
      <c r="D1230" s="103" t="s">
        <v>332</v>
      </c>
      <c r="E1230" s="103" t="b">
        <v>0</v>
      </c>
      <c r="F1230" s="103" t="b">
        <v>1</v>
      </c>
      <c r="G1230" s="103" t="b">
        <v>0</v>
      </c>
    </row>
    <row r="1231" spans="1:7" ht="15">
      <c r="A1231" s="105" t="s">
        <v>1089</v>
      </c>
      <c r="B1231" s="103">
        <v>2</v>
      </c>
      <c r="C1231" s="107">
        <v>0.001354187818959623</v>
      </c>
      <c r="D1231" s="103" t="s">
        <v>332</v>
      </c>
      <c r="E1231" s="103" t="b">
        <v>1</v>
      </c>
      <c r="F1231" s="103" t="b">
        <v>0</v>
      </c>
      <c r="G1231" s="103" t="b">
        <v>0</v>
      </c>
    </row>
    <row r="1232" spans="1:7" ht="15">
      <c r="A1232" s="105" t="s">
        <v>665</v>
      </c>
      <c r="B1232" s="103">
        <v>2</v>
      </c>
      <c r="C1232" s="107">
        <v>0.001354187818959623</v>
      </c>
      <c r="D1232" s="103" t="s">
        <v>332</v>
      </c>
      <c r="E1232" s="103" t="b">
        <v>0</v>
      </c>
      <c r="F1232" s="103" t="b">
        <v>0</v>
      </c>
      <c r="G1232" s="103" t="b">
        <v>0</v>
      </c>
    </row>
    <row r="1233" spans="1:7" ht="15">
      <c r="A1233" s="105" t="s">
        <v>504</v>
      </c>
      <c r="B1233" s="103">
        <v>2</v>
      </c>
      <c r="C1233" s="107">
        <v>0.001354187818959623</v>
      </c>
      <c r="D1233" s="103" t="s">
        <v>332</v>
      </c>
      <c r="E1233" s="103" t="b">
        <v>0</v>
      </c>
      <c r="F1233" s="103" t="b">
        <v>0</v>
      </c>
      <c r="G1233" s="103" t="b">
        <v>0</v>
      </c>
    </row>
    <row r="1234" spans="1:7" ht="15">
      <c r="A1234" s="105" t="s">
        <v>607</v>
      </c>
      <c r="B1234" s="103">
        <v>2</v>
      </c>
      <c r="C1234" s="107">
        <v>0.0017711268711258017</v>
      </c>
      <c r="D1234" s="103" t="s">
        <v>332</v>
      </c>
      <c r="E1234" s="103" t="b">
        <v>0</v>
      </c>
      <c r="F1234" s="103" t="b">
        <v>0</v>
      </c>
      <c r="G1234" s="103" t="b">
        <v>0</v>
      </c>
    </row>
    <row r="1235" spans="1:7" ht="15">
      <c r="A1235" s="105" t="s">
        <v>1083</v>
      </c>
      <c r="B1235" s="103">
        <v>2</v>
      </c>
      <c r="C1235" s="107">
        <v>0.0017711268711258017</v>
      </c>
      <c r="D1235" s="103" t="s">
        <v>332</v>
      </c>
      <c r="E1235" s="103" t="b">
        <v>0</v>
      </c>
      <c r="F1235" s="103" t="b">
        <v>0</v>
      </c>
      <c r="G1235" s="103" t="b">
        <v>0</v>
      </c>
    </row>
    <row r="1236" spans="1:7" ht="15">
      <c r="A1236" s="105" t="s">
        <v>456</v>
      </c>
      <c r="B1236" s="103">
        <v>2</v>
      </c>
      <c r="C1236" s="107">
        <v>0.0017711268711258017</v>
      </c>
      <c r="D1236" s="103" t="s">
        <v>332</v>
      </c>
      <c r="E1236" s="103" t="b">
        <v>1</v>
      </c>
      <c r="F1236" s="103" t="b">
        <v>0</v>
      </c>
      <c r="G1236" s="103" t="b">
        <v>0</v>
      </c>
    </row>
    <row r="1237" spans="1:7" ht="15">
      <c r="A1237" s="105" t="s">
        <v>963</v>
      </c>
      <c r="B1237" s="103">
        <v>2</v>
      </c>
      <c r="C1237" s="107">
        <v>0.0017711268711258017</v>
      </c>
      <c r="D1237" s="103" t="s">
        <v>332</v>
      </c>
      <c r="E1237" s="103" t="b">
        <v>0</v>
      </c>
      <c r="F1237" s="103" t="b">
        <v>0</v>
      </c>
      <c r="G1237" s="103" t="b">
        <v>0</v>
      </c>
    </row>
    <row r="1238" spans="1:7" ht="15">
      <c r="A1238" s="105" t="s">
        <v>965</v>
      </c>
      <c r="B1238" s="103">
        <v>2</v>
      </c>
      <c r="C1238" s="107">
        <v>0.0017711268711258017</v>
      </c>
      <c r="D1238" s="103" t="s">
        <v>332</v>
      </c>
      <c r="E1238" s="103" t="b">
        <v>0</v>
      </c>
      <c r="F1238" s="103" t="b">
        <v>0</v>
      </c>
      <c r="G1238" s="103" t="b">
        <v>0</v>
      </c>
    </row>
    <row r="1239" spans="1:7" ht="15">
      <c r="A1239" s="105" t="s">
        <v>392</v>
      </c>
      <c r="B1239" s="103">
        <v>2</v>
      </c>
      <c r="C1239" s="107">
        <v>0.0017711268711258017</v>
      </c>
      <c r="D1239" s="103" t="s">
        <v>332</v>
      </c>
      <c r="E1239" s="103" t="b">
        <v>0</v>
      </c>
      <c r="F1239" s="103" t="b">
        <v>0</v>
      </c>
      <c r="G1239" s="103" t="b">
        <v>0</v>
      </c>
    </row>
    <row r="1240" spans="1:7" ht="15">
      <c r="A1240" s="105" t="s">
        <v>353</v>
      </c>
      <c r="B1240" s="103">
        <v>44</v>
      </c>
      <c r="C1240" s="107">
        <v>0.010991025143611674</v>
      </c>
      <c r="D1240" s="103" t="s">
        <v>333</v>
      </c>
      <c r="E1240" s="103" t="b">
        <v>0</v>
      </c>
      <c r="F1240" s="103" t="b">
        <v>0</v>
      </c>
      <c r="G1240" s="103" t="b">
        <v>0</v>
      </c>
    </row>
    <row r="1241" spans="1:7" ht="15">
      <c r="A1241" s="105" t="s">
        <v>356</v>
      </c>
      <c r="B1241" s="103">
        <v>34</v>
      </c>
      <c r="C1241" s="107">
        <v>0.00849306488369993</v>
      </c>
      <c r="D1241" s="103" t="s">
        <v>333</v>
      </c>
      <c r="E1241" s="103" t="b">
        <v>0</v>
      </c>
      <c r="F1241" s="103" t="b">
        <v>0</v>
      </c>
      <c r="G1241" s="103" t="b">
        <v>0</v>
      </c>
    </row>
    <row r="1242" spans="1:7" ht="15">
      <c r="A1242" s="105" t="s">
        <v>361</v>
      </c>
      <c r="B1242" s="103">
        <v>24</v>
      </c>
      <c r="C1242" s="107">
        <v>0.007299947825963643</v>
      </c>
      <c r="D1242" s="103" t="s">
        <v>333</v>
      </c>
      <c r="E1242" s="103" t="b">
        <v>0</v>
      </c>
      <c r="F1242" s="103" t="b">
        <v>0</v>
      </c>
      <c r="G1242" s="103" t="b">
        <v>0</v>
      </c>
    </row>
    <row r="1243" spans="1:7" ht="15">
      <c r="A1243" s="105" t="s">
        <v>372</v>
      </c>
      <c r="B1243" s="103">
        <v>21</v>
      </c>
      <c r="C1243" s="107">
        <v>0.0052457165458146635</v>
      </c>
      <c r="D1243" s="103" t="s">
        <v>333</v>
      </c>
      <c r="E1243" s="103" t="b">
        <v>0</v>
      </c>
      <c r="F1243" s="103" t="b">
        <v>0</v>
      </c>
      <c r="G1243" s="103" t="b">
        <v>0</v>
      </c>
    </row>
    <row r="1244" spans="1:7" ht="15">
      <c r="A1244" s="105" t="s">
        <v>359</v>
      </c>
      <c r="B1244" s="103">
        <v>20</v>
      </c>
      <c r="C1244" s="107">
        <v>0.006083289854969702</v>
      </c>
      <c r="D1244" s="103" t="s">
        <v>333</v>
      </c>
      <c r="E1244" s="103" t="b">
        <v>0</v>
      </c>
      <c r="F1244" s="103" t="b">
        <v>0</v>
      </c>
      <c r="G1244" s="103" t="b">
        <v>0</v>
      </c>
    </row>
    <row r="1245" spans="1:7" ht="15">
      <c r="A1245" s="105" t="s">
        <v>352</v>
      </c>
      <c r="B1245" s="103">
        <v>16</v>
      </c>
      <c r="C1245" s="107">
        <v>0.002770687614774848</v>
      </c>
      <c r="D1245" s="103" t="s">
        <v>333</v>
      </c>
      <c r="E1245" s="103" t="b">
        <v>0</v>
      </c>
      <c r="F1245" s="103" t="b">
        <v>0</v>
      </c>
      <c r="G1245" s="103" t="b">
        <v>0</v>
      </c>
    </row>
    <row r="1246" spans="1:7" ht="15">
      <c r="A1246" s="105" t="s">
        <v>355</v>
      </c>
      <c r="B1246" s="103">
        <v>16</v>
      </c>
      <c r="C1246" s="107">
        <v>0.004866631883975762</v>
      </c>
      <c r="D1246" s="103" t="s">
        <v>333</v>
      </c>
      <c r="E1246" s="103" t="b">
        <v>0</v>
      </c>
      <c r="F1246" s="103" t="b">
        <v>0</v>
      </c>
      <c r="G1246" s="103" t="b">
        <v>0</v>
      </c>
    </row>
    <row r="1247" spans="1:7" ht="15">
      <c r="A1247" s="105" t="s">
        <v>362</v>
      </c>
      <c r="B1247" s="103">
        <v>14</v>
      </c>
      <c r="C1247" s="107">
        <v>0.001351558961979543</v>
      </c>
      <c r="D1247" s="103" t="s">
        <v>333</v>
      </c>
      <c r="E1247" s="103" t="b">
        <v>0</v>
      </c>
      <c r="F1247" s="103" t="b">
        <v>0</v>
      </c>
      <c r="G1247" s="103" t="b">
        <v>0</v>
      </c>
    </row>
    <row r="1248" spans="1:7" ht="15">
      <c r="A1248" s="105" t="s">
        <v>354</v>
      </c>
      <c r="B1248" s="103">
        <v>14</v>
      </c>
      <c r="C1248" s="107">
        <v>0.002906743936499249</v>
      </c>
      <c r="D1248" s="103" t="s">
        <v>333</v>
      </c>
      <c r="E1248" s="103" t="b">
        <v>0</v>
      </c>
      <c r="F1248" s="103" t="b">
        <v>0</v>
      </c>
      <c r="G1248" s="103" t="b">
        <v>0</v>
      </c>
    </row>
    <row r="1249" spans="1:7" ht="15">
      <c r="A1249" s="105" t="s">
        <v>406</v>
      </c>
      <c r="B1249" s="103">
        <v>12</v>
      </c>
      <c r="C1249" s="107">
        <v>0.0036499739129818216</v>
      </c>
      <c r="D1249" s="103" t="s">
        <v>333</v>
      </c>
      <c r="E1249" s="103" t="b">
        <v>0</v>
      </c>
      <c r="F1249" s="103" t="b">
        <v>0</v>
      </c>
      <c r="G1249" s="103" t="b">
        <v>0</v>
      </c>
    </row>
    <row r="1250" spans="1:7" ht="15">
      <c r="A1250" s="105" t="s">
        <v>386</v>
      </c>
      <c r="B1250" s="103">
        <v>12</v>
      </c>
      <c r="C1250" s="107">
        <v>0.002997552311894093</v>
      </c>
      <c r="D1250" s="103" t="s">
        <v>333</v>
      </c>
      <c r="E1250" s="103" t="b">
        <v>0</v>
      </c>
      <c r="F1250" s="103" t="b">
        <v>0</v>
      </c>
      <c r="G1250" s="103" t="b">
        <v>0</v>
      </c>
    </row>
    <row r="1251" spans="1:7" ht="15">
      <c r="A1251" s="105" t="s">
        <v>366</v>
      </c>
      <c r="B1251" s="103">
        <v>12</v>
      </c>
      <c r="C1251" s="107">
        <v>0.004569510513794779</v>
      </c>
      <c r="D1251" s="103" t="s">
        <v>333</v>
      </c>
      <c r="E1251" s="103" t="b">
        <v>0</v>
      </c>
      <c r="F1251" s="103" t="b">
        <v>0</v>
      </c>
      <c r="G1251" s="103" t="b">
        <v>0</v>
      </c>
    </row>
    <row r="1252" spans="1:7" ht="15">
      <c r="A1252" s="105" t="s">
        <v>408</v>
      </c>
      <c r="B1252" s="103">
        <v>11</v>
      </c>
      <c r="C1252" s="107">
        <v>0.0033458094202333363</v>
      </c>
      <c r="D1252" s="103" t="s">
        <v>333</v>
      </c>
      <c r="E1252" s="103" t="b">
        <v>0</v>
      </c>
      <c r="F1252" s="103" t="b">
        <v>0</v>
      </c>
      <c r="G1252" s="103" t="b">
        <v>0</v>
      </c>
    </row>
    <row r="1253" spans="1:7" ht="15">
      <c r="A1253" s="105" t="s">
        <v>378</v>
      </c>
      <c r="B1253" s="103">
        <v>11</v>
      </c>
      <c r="C1253" s="107">
        <v>0.0015843887769606913</v>
      </c>
      <c r="D1253" s="103" t="s">
        <v>333</v>
      </c>
      <c r="E1253" s="103" t="b">
        <v>0</v>
      </c>
      <c r="F1253" s="103" t="b">
        <v>0</v>
      </c>
      <c r="G1253" s="103" t="b">
        <v>0</v>
      </c>
    </row>
    <row r="1254" spans="1:7" ht="15">
      <c r="A1254" s="105" t="s">
        <v>358</v>
      </c>
      <c r="B1254" s="103">
        <v>11</v>
      </c>
      <c r="C1254" s="107">
        <v>0.0027477562859029186</v>
      </c>
      <c r="D1254" s="103" t="s">
        <v>333</v>
      </c>
      <c r="E1254" s="103" t="b">
        <v>0</v>
      </c>
      <c r="F1254" s="103" t="b">
        <v>0</v>
      </c>
      <c r="G1254" s="103" t="b">
        <v>0</v>
      </c>
    </row>
    <row r="1255" spans="1:7" ht="15">
      <c r="A1255" s="105" t="s">
        <v>426</v>
      </c>
      <c r="B1255" s="103">
        <v>11</v>
      </c>
      <c r="C1255" s="107">
        <v>0.004188717970978547</v>
      </c>
      <c r="D1255" s="103" t="s">
        <v>333</v>
      </c>
      <c r="E1255" s="103" t="b">
        <v>0</v>
      </c>
      <c r="F1255" s="103" t="b">
        <v>0</v>
      </c>
      <c r="G1255" s="103" t="b">
        <v>0</v>
      </c>
    </row>
    <row r="1256" spans="1:7" ht="15">
      <c r="A1256" s="105" t="s">
        <v>424</v>
      </c>
      <c r="B1256" s="103">
        <v>11</v>
      </c>
      <c r="C1256" s="107">
        <v>0.0033458094202333363</v>
      </c>
      <c r="D1256" s="103" t="s">
        <v>333</v>
      </c>
      <c r="E1256" s="103" t="b">
        <v>0</v>
      </c>
      <c r="F1256" s="103" t="b">
        <v>0</v>
      </c>
      <c r="G1256" s="103" t="b">
        <v>0</v>
      </c>
    </row>
    <row r="1257" spans="1:7" ht="15">
      <c r="A1257" s="105" t="s">
        <v>367</v>
      </c>
      <c r="B1257" s="103">
        <v>10</v>
      </c>
      <c r="C1257" s="107">
        <v>0.0014403534336006284</v>
      </c>
      <c r="D1257" s="103" t="s">
        <v>333</v>
      </c>
      <c r="E1257" s="103" t="b">
        <v>0</v>
      </c>
      <c r="F1257" s="103" t="b">
        <v>0</v>
      </c>
      <c r="G1257" s="103" t="b">
        <v>0</v>
      </c>
    </row>
    <row r="1258" spans="1:7" ht="15">
      <c r="A1258" s="105" t="s">
        <v>405</v>
      </c>
      <c r="B1258" s="103">
        <v>10</v>
      </c>
      <c r="C1258" s="107">
        <v>0.002076245668928035</v>
      </c>
      <c r="D1258" s="103" t="s">
        <v>333</v>
      </c>
      <c r="E1258" s="103" t="b">
        <v>0</v>
      </c>
      <c r="F1258" s="103" t="b">
        <v>0</v>
      </c>
      <c r="G1258" s="103" t="b">
        <v>0</v>
      </c>
    </row>
    <row r="1259" spans="1:7" ht="15">
      <c r="A1259" s="105" t="s">
        <v>382</v>
      </c>
      <c r="B1259" s="103">
        <v>10</v>
      </c>
      <c r="C1259" s="107">
        <v>0.002076245668928035</v>
      </c>
      <c r="D1259" s="103" t="s">
        <v>333</v>
      </c>
      <c r="E1259" s="103" t="b">
        <v>0</v>
      </c>
      <c r="F1259" s="103" t="b">
        <v>0</v>
      </c>
      <c r="G1259" s="103" t="b">
        <v>0</v>
      </c>
    </row>
    <row r="1260" spans="1:7" ht="15">
      <c r="A1260" s="105" t="s">
        <v>442</v>
      </c>
      <c r="B1260" s="103">
        <v>10</v>
      </c>
      <c r="C1260" s="107">
        <v>0.005117890596412886</v>
      </c>
      <c r="D1260" s="103" t="s">
        <v>333</v>
      </c>
      <c r="E1260" s="103" t="b">
        <v>0</v>
      </c>
      <c r="F1260" s="103" t="b">
        <v>0</v>
      </c>
      <c r="G1260" s="103" t="b">
        <v>0</v>
      </c>
    </row>
    <row r="1261" spans="1:7" ht="15">
      <c r="A1261" s="105" t="s">
        <v>411</v>
      </c>
      <c r="B1261" s="103">
        <v>10</v>
      </c>
      <c r="C1261" s="107">
        <v>0.0038079254281623153</v>
      </c>
      <c r="D1261" s="103" t="s">
        <v>333</v>
      </c>
      <c r="E1261" s="103" t="b">
        <v>0</v>
      </c>
      <c r="F1261" s="103" t="b">
        <v>0</v>
      </c>
      <c r="G1261" s="103" t="b">
        <v>0</v>
      </c>
    </row>
    <row r="1262" spans="1:7" ht="15">
      <c r="A1262" s="105" t="s">
        <v>377</v>
      </c>
      <c r="B1262" s="103">
        <v>9</v>
      </c>
      <c r="C1262" s="107">
        <v>0.0012963180902405655</v>
      </c>
      <c r="D1262" s="103" t="s">
        <v>333</v>
      </c>
      <c r="E1262" s="103" t="b">
        <v>0</v>
      </c>
      <c r="F1262" s="103" t="b">
        <v>0</v>
      </c>
      <c r="G1262" s="103" t="b">
        <v>0</v>
      </c>
    </row>
    <row r="1263" spans="1:7" ht="15">
      <c r="A1263" s="105" t="s">
        <v>390</v>
      </c>
      <c r="B1263" s="103">
        <v>9</v>
      </c>
      <c r="C1263" s="107">
        <v>0.0018686211020352314</v>
      </c>
      <c r="D1263" s="103" t="s">
        <v>333</v>
      </c>
      <c r="E1263" s="103" t="b">
        <v>0</v>
      </c>
      <c r="F1263" s="103" t="b">
        <v>0</v>
      </c>
      <c r="G1263" s="103" t="b">
        <v>0</v>
      </c>
    </row>
    <row r="1264" spans="1:7" ht="15">
      <c r="A1264" s="105" t="s">
        <v>369</v>
      </c>
      <c r="B1264" s="103">
        <v>9</v>
      </c>
      <c r="C1264" s="107">
        <v>0.0022481642339205695</v>
      </c>
      <c r="D1264" s="103" t="s">
        <v>333</v>
      </c>
      <c r="E1264" s="103" t="b">
        <v>0</v>
      </c>
      <c r="F1264" s="103" t="b">
        <v>0</v>
      </c>
      <c r="G1264" s="103" t="b">
        <v>0</v>
      </c>
    </row>
    <row r="1265" spans="1:7" ht="15">
      <c r="A1265" s="105" t="s">
        <v>376</v>
      </c>
      <c r="B1265" s="103">
        <v>9</v>
      </c>
      <c r="C1265" s="107">
        <v>0.0018686211020352314</v>
      </c>
      <c r="D1265" s="103" t="s">
        <v>333</v>
      </c>
      <c r="E1265" s="103" t="b">
        <v>0</v>
      </c>
      <c r="F1265" s="103" t="b">
        <v>0</v>
      </c>
      <c r="G1265" s="103" t="b">
        <v>0</v>
      </c>
    </row>
    <row r="1266" spans="1:7" ht="15">
      <c r="A1266" s="105" t="s">
        <v>357</v>
      </c>
      <c r="B1266" s="103">
        <v>9</v>
      </c>
      <c r="C1266" s="107">
        <v>0.0018686211020352314</v>
      </c>
      <c r="D1266" s="103" t="s">
        <v>333</v>
      </c>
      <c r="E1266" s="103" t="b">
        <v>0</v>
      </c>
      <c r="F1266" s="103" t="b">
        <v>0</v>
      </c>
      <c r="G1266" s="103" t="b">
        <v>0</v>
      </c>
    </row>
    <row r="1267" spans="1:7" ht="15">
      <c r="A1267" s="105" t="s">
        <v>397</v>
      </c>
      <c r="B1267" s="103">
        <v>9</v>
      </c>
      <c r="C1267" s="107">
        <v>0.0018686211020352314</v>
      </c>
      <c r="D1267" s="103" t="s">
        <v>333</v>
      </c>
      <c r="E1267" s="103" t="b">
        <v>0</v>
      </c>
      <c r="F1267" s="103" t="b">
        <v>0</v>
      </c>
      <c r="G1267" s="103" t="b">
        <v>0</v>
      </c>
    </row>
    <row r="1268" spans="1:7" ht="15">
      <c r="A1268" s="105" t="s">
        <v>459</v>
      </c>
      <c r="B1268" s="103">
        <v>9</v>
      </c>
      <c r="C1268" s="107">
        <v>0.002737480434736366</v>
      </c>
      <c r="D1268" s="103" t="s">
        <v>333</v>
      </c>
      <c r="E1268" s="103" t="b">
        <v>0</v>
      </c>
      <c r="F1268" s="103" t="b">
        <v>0</v>
      </c>
      <c r="G1268" s="103" t="b">
        <v>0</v>
      </c>
    </row>
    <row r="1269" spans="1:7" ht="15">
      <c r="A1269" s="105" t="s">
        <v>370</v>
      </c>
      <c r="B1269" s="103">
        <v>8</v>
      </c>
      <c r="C1269" s="107">
        <v>0.0011522827468805027</v>
      </c>
      <c r="D1269" s="103" t="s">
        <v>333</v>
      </c>
      <c r="E1269" s="103" t="b">
        <v>0</v>
      </c>
      <c r="F1269" s="103" t="b">
        <v>0</v>
      </c>
      <c r="G1269" s="103" t="b">
        <v>0</v>
      </c>
    </row>
    <row r="1270" spans="1:7" ht="15">
      <c r="A1270" s="105" t="s">
        <v>373</v>
      </c>
      <c r="B1270" s="103">
        <v>8</v>
      </c>
      <c r="C1270" s="107">
        <v>0.002433315941987881</v>
      </c>
      <c r="D1270" s="103" t="s">
        <v>333</v>
      </c>
      <c r="E1270" s="103" t="b">
        <v>0</v>
      </c>
      <c r="F1270" s="103" t="b">
        <v>0</v>
      </c>
      <c r="G1270" s="103" t="b">
        <v>0</v>
      </c>
    </row>
    <row r="1271" spans="1:7" ht="15">
      <c r="A1271" s="105" t="s">
        <v>414</v>
      </c>
      <c r="B1271" s="103">
        <v>8</v>
      </c>
      <c r="C1271" s="107">
        <v>0.0019983682079293954</v>
      </c>
      <c r="D1271" s="103" t="s">
        <v>333</v>
      </c>
      <c r="E1271" s="103" t="b">
        <v>0</v>
      </c>
      <c r="F1271" s="103" t="b">
        <v>0</v>
      </c>
      <c r="G1271" s="103" t="b">
        <v>0</v>
      </c>
    </row>
    <row r="1272" spans="1:7" ht="15">
      <c r="A1272" s="105" t="s">
        <v>417</v>
      </c>
      <c r="B1272" s="103">
        <v>8</v>
      </c>
      <c r="C1272" s="107">
        <v>0.001385343807387424</v>
      </c>
      <c r="D1272" s="103" t="s">
        <v>333</v>
      </c>
      <c r="E1272" s="103" t="b">
        <v>0</v>
      </c>
      <c r="F1272" s="103" t="b">
        <v>0</v>
      </c>
      <c r="G1272" s="103" t="b">
        <v>0</v>
      </c>
    </row>
    <row r="1273" spans="1:7" ht="15">
      <c r="A1273" s="105" t="s">
        <v>494</v>
      </c>
      <c r="B1273" s="103">
        <v>8</v>
      </c>
      <c r="C1273" s="107">
        <v>0.004094312477130309</v>
      </c>
      <c r="D1273" s="103" t="s">
        <v>333</v>
      </c>
      <c r="E1273" s="103" t="b">
        <v>0</v>
      </c>
      <c r="F1273" s="103" t="b">
        <v>0</v>
      </c>
      <c r="G1273" s="103" t="b">
        <v>0</v>
      </c>
    </row>
    <row r="1274" spans="1:7" ht="15">
      <c r="A1274" s="105" t="s">
        <v>495</v>
      </c>
      <c r="B1274" s="103">
        <v>8</v>
      </c>
      <c r="C1274" s="107">
        <v>0.004094312477130309</v>
      </c>
      <c r="D1274" s="103" t="s">
        <v>333</v>
      </c>
      <c r="E1274" s="103" t="b">
        <v>0</v>
      </c>
      <c r="F1274" s="103" t="b">
        <v>0</v>
      </c>
      <c r="G1274" s="103" t="b">
        <v>0</v>
      </c>
    </row>
    <row r="1275" spans="1:7" ht="15">
      <c r="A1275" s="105" t="s">
        <v>401</v>
      </c>
      <c r="B1275" s="103">
        <v>8</v>
      </c>
      <c r="C1275" s="107">
        <v>0.0016609965351424279</v>
      </c>
      <c r="D1275" s="103" t="s">
        <v>333</v>
      </c>
      <c r="E1275" s="103" t="b">
        <v>0</v>
      </c>
      <c r="F1275" s="103" t="b">
        <v>0</v>
      </c>
      <c r="G1275" s="103" t="b">
        <v>0</v>
      </c>
    </row>
    <row r="1276" spans="1:7" ht="15">
      <c r="A1276" s="105" t="s">
        <v>391</v>
      </c>
      <c r="B1276" s="103">
        <v>8</v>
      </c>
      <c r="C1276" s="107">
        <v>0.001385343807387424</v>
      </c>
      <c r="D1276" s="103" t="s">
        <v>333</v>
      </c>
      <c r="E1276" s="103" t="b">
        <v>0</v>
      </c>
      <c r="F1276" s="103" t="b">
        <v>0</v>
      </c>
      <c r="G1276" s="103" t="b">
        <v>0</v>
      </c>
    </row>
    <row r="1277" spans="1:7" ht="15">
      <c r="A1277" s="105" t="s">
        <v>387</v>
      </c>
      <c r="B1277" s="103">
        <v>8</v>
      </c>
      <c r="C1277" s="107">
        <v>0.002433315941987881</v>
      </c>
      <c r="D1277" s="103" t="s">
        <v>333</v>
      </c>
      <c r="E1277" s="103" t="b">
        <v>0</v>
      </c>
      <c r="F1277" s="103" t="b">
        <v>0</v>
      </c>
      <c r="G1277" s="103" t="b">
        <v>0</v>
      </c>
    </row>
    <row r="1278" spans="1:7" ht="15">
      <c r="A1278" s="105" t="s">
        <v>394</v>
      </c>
      <c r="B1278" s="103">
        <v>7</v>
      </c>
      <c r="C1278" s="107">
        <v>0.00100824740352044</v>
      </c>
      <c r="D1278" s="103" t="s">
        <v>333</v>
      </c>
      <c r="E1278" s="103" t="b">
        <v>0</v>
      </c>
      <c r="F1278" s="103" t="b">
        <v>0</v>
      </c>
      <c r="G1278" s="103" t="b">
        <v>0</v>
      </c>
    </row>
    <row r="1279" spans="1:7" ht="15">
      <c r="A1279" s="105" t="s">
        <v>383</v>
      </c>
      <c r="B1279" s="103">
        <v>7</v>
      </c>
      <c r="C1279" s="107">
        <v>0.001748572181938221</v>
      </c>
      <c r="D1279" s="103" t="s">
        <v>333</v>
      </c>
      <c r="E1279" s="103" t="b">
        <v>0</v>
      </c>
      <c r="F1279" s="103" t="b">
        <v>0</v>
      </c>
      <c r="G1279" s="103" t="b">
        <v>0</v>
      </c>
    </row>
    <row r="1280" spans="1:7" ht="15">
      <c r="A1280" s="105" t="s">
        <v>385</v>
      </c>
      <c r="B1280" s="103">
        <v>7</v>
      </c>
      <c r="C1280" s="107">
        <v>0.0021291514492393963</v>
      </c>
      <c r="D1280" s="103" t="s">
        <v>333</v>
      </c>
      <c r="E1280" s="103" t="b">
        <v>0</v>
      </c>
      <c r="F1280" s="103" t="b">
        <v>0</v>
      </c>
      <c r="G1280" s="103" t="b">
        <v>0</v>
      </c>
    </row>
    <row r="1281" spans="1:7" ht="15">
      <c r="A1281" s="105" t="s">
        <v>507</v>
      </c>
      <c r="B1281" s="103">
        <v>7</v>
      </c>
      <c r="C1281" s="107">
        <v>0.003582523417489021</v>
      </c>
      <c r="D1281" s="103" t="s">
        <v>333</v>
      </c>
      <c r="E1281" s="103" t="b">
        <v>0</v>
      </c>
      <c r="F1281" s="103" t="b">
        <v>0</v>
      </c>
      <c r="G1281" s="103" t="b">
        <v>0</v>
      </c>
    </row>
    <row r="1282" spans="1:7" ht="15">
      <c r="A1282" s="105" t="s">
        <v>368</v>
      </c>
      <c r="B1282" s="103">
        <v>7</v>
      </c>
      <c r="C1282" s="107">
        <v>0.0012121758314639962</v>
      </c>
      <c r="D1282" s="103" t="s">
        <v>333</v>
      </c>
      <c r="E1282" s="103" t="b">
        <v>0</v>
      </c>
      <c r="F1282" s="103" t="b">
        <v>0</v>
      </c>
      <c r="G1282" s="103" t="b">
        <v>0</v>
      </c>
    </row>
    <row r="1283" spans="1:7" ht="15">
      <c r="A1283" s="105" t="s">
        <v>467</v>
      </c>
      <c r="B1283" s="103">
        <v>7</v>
      </c>
      <c r="C1283" s="107">
        <v>0.0014533719682496245</v>
      </c>
      <c r="D1283" s="103" t="s">
        <v>333</v>
      </c>
      <c r="E1283" s="103" t="b">
        <v>0</v>
      </c>
      <c r="F1283" s="103" t="b">
        <v>0</v>
      </c>
      <c r="G1283" s="103" t="b">
        <v>0</v>
      </c>
    </row>
    <row r="1284" spans="1:7" ht="15">
      <c r="A1284" s="105" t="s">
        <v>403</v>
      </c>
      <c r="B1284" s="103">
        <v>7</v>
      </c>
      <c r="C1284" s="107">
        <v>0.0021291514492393963</v>
      </c>
      <c r="D1284" s="103" t="s">
        <v>333</v>
      </c>
      <c r="E1284" s="103" t="b">
        <v>0</v>
      </c>
      <c r="F1284" s="103" t="b">
        <v>0</v>
      </c>
      <c r="G1284" s="103" t="b">
        <v>0</v>
      </c>
    </row>
    <row r="1285" spans="1:7" ht="15">
      <c r="A1285" s="105" t="s">
        <v>371</v>
      </c>
      <c r="B1285" s="103">
        <v>7</v>
      </c>
      <c r="C1285" s="107">
        <v>0.002665547799713621</v>
      </c>
      <c r="D1285" s="103" t="s">
        <v>333</v>
      </c>
      <c r="E1285" s="103" t="b">
        <v>0</v>
      </c>
      <c r="F1285" s="103" t="b">
        <v>0</v>
      </c>
      <c r="G1285" s="103" t="b">
        <v>0</v>
      </c>
    </row>
    <row r="1286" spans="1:7" ht="15">
      <c r="A1286" s="105" t="s">
        <v>480</v>
      </c>
      <c r="B1286" s="103">
        <v>7</v>
      </c>
      <c r="C1286" s="107">
        <v>0.002665547799713621</v>
      </c>
      <c r="D1286" s="103" t="s">
        <v>333</v>
      </c>
      <c r="E1286" s="103" t="b">
        <v>0</v>
      </c>
      <c r="F1286" s="103" t="b">
        <v>0</v>
      </c>
      <c r="G1286" s="103" t="b">
        <v>0</v>
      </c>
    </row>
    <row r="1287" spans="1:7" ht="15">
      <c r="A1287" s="105" t="s">
        <v>468</v>
      </c>
      <c r="B1287" s="103">
        <v>7</v>
      </c>
      <c r="C1287" s="107">
        <v>0.0014533719682496245</v>
      </c>
      <c r="D1287" s="103" t="s">
        <v>333</v>
      </c>
      <c r="E1287" s="103" t="b">
        <v>0</v>
      </c>
      <c r="F1287" s="103" t="b">
        <v>0</v>
      </c>
      <c r="G1287" s="103" t="b">
        <v>0</v>
      </c>
    </row>
    <row r="1288" spans="1:7" ht="15">
      <c r="A1288" s="105" t="s">
        <v>492</v>
      </c>
      <c r="B1288" s="103">
        <v>7</v>
      </c>
      <c r="C1288" s="107">
        <v>0.003582523417489021</v>
      </c>
      <c r="D1288" s="103" t="s">
        <v>333</v>
      </c>
      <c r="E1288" s="103" t="b">
        <v>0</v>
      </c>
      <c r="F1288" s="103" t="b">
        <v>0</v>
      </c>
      <c r="G1288" s="103" t="b">
        <v>0</v>
      </c>
    </row>
    <row r="1289" spans="1:7" ht="15">
      <c r="A1289" s="105" t="s">
        <v>528</v>
      </c>
      <c r="B1289" s="103">
        <v>7</v>
      </c>
      <c r="C1289" s="107">
        <v>0.003582523417489021</v>
      </c>
      <c r="D1289" s="103" t="s">
        <v>333</v>
      </c>
      <c r="E1289" s="103" t="b">
        <v>0</v>
      </c>
      <c r="F1289" s="103" t="b">
        <v>0</v>
      </c>
      <c r="G1289" s="103" t="b">
        <v>0</v>
      </c>
    </row>
    <row r="1290" spans="1:7" ht="15">
      <c r="A1290" s="105" t="s">
        <v>518</v>
      </c>
      <c r="B1290" s="103">
        <v>7</v>
      </c>
      <c r="C1290" s="107">
        <v>0.002665547799713621</v>
      </c>
      <c r="D1290" s="103" t="s">
        <v>333</v>
      </c>
      <c r="E1290" s="103" t="b">
        <v>0</v>
      </c>
      <c r="F1290" s="103" t="b">
        <v>0</v>
      </c>
      <c r="G1290" s="103" t="b">
        <v>0</v>
      </c>
    </row>
    <row r="1291" spans="1:7" ht="15">
      <c r="A1291" s="105" t="s">
        <v>374</v>
      </c>
      <c r="B1291" s="103">
        <v>6</v>
      </c>
      <c r="C1291" s="107">
        <v>0.001245747401356821</v>
      </c>
      <c r="D1291" s="103" t="s">
        <v>333</v>
      </c>
      <c r="E1291" s="103" t="b">
        <v>0</v>
      </c>
      <c r="F1291" s="103" t="b">
        <v>0</v>
      </c>
      <c r="G1291" s="103" t="b">
        <v>0</v>
      </c>
    </row>
    <row r="1292" spans="1:7" ht="15">
      <c r="A1292" s="105" t="s">
        <v>389</v>
      </c>
      <c r="B1292" s="103">
        <v>6</v>
      </c>
      <c r="C1292" s="107">
        <v>0.001039007855540568</v>
      </c>
      <c r="D1292" s="103" t="s">
        <v>333</v>
      </c>
      <c r="E1292" s="103" t="b">
        <v>0</v>
      </c>
      <c r="F1292" s="103" t="b">
        <v>0</v>
      </c>
      <c r="G1292" s="103" t="b">
        <v>0</v>
      </c>
    </row>
    <row r="1293" spans="1:7" ht="15">
      <c r="A1293" s="105" t="s">
        <v>407</v>
      </c>
      <c r="B1293" s="103">
        <v>6</v>
      </c>
      <c r="C1293" s="107">
        <v>0.0014987761559470466</v>
      </c>
      <c r="D1293" s="103" t="s">
        <v>333</v>
      </c>
      <c r="E1293" s="103" t="b">
        <v>0</v>
      </c>
      <c r="F1293" s="103" t="b">
        <v>0</v>
      </c>
      <c r="G1293" s="103" t="b">
        <v>0</v>
      </c>
    </row>
    <row r="1294" spans="1:7" ht="15">
      <c r="A1294" s="105" t="s">
        <v>400</v>
      </c>
      <c r="B1294" s="103">
        <v>6</v>
      </c>
      <c r="C1294" s="107">
        <v>0.0018249869564909108</v>
      </c>
      <c r="D1294" s="103" t="s">
        <v>333</v>
      </c>
      <c r="E1294" s="103" t="b">
        <v>0</v>
      </c>
      <c r="F1294" s="103" t="b">
        <v>0</v>
      </c>
      <c r="G1294" s="103" t="b">
        <v>0</v>
      </c>
    </row>
    <row r="1295" spans="1:7" ht="15">
      <c r="A1295" s="105" t="s">
        <v>481</v>
      </c>
      <c r="B1295" s="103">
        <v>6</v>
      </c>
      <c r="C1295" s="107">
        <v>0.0014987761559470466</v>
      </c>
      <c r="D1295" s="103" t="s">
        <v>333</v>
      </c>
      <c r="E1295" s="103" t="b">
        <v>0</v>
      </c>
      <c r="F1295" s="103" t="b">
        <v>0</v>
      </c>
      <c r="G1295" s="103" t="b">
        <v>0</v>
      </c>
    </row>
    <row r="1296" spans="1:7" ht="15">
      <c r="A1296" s="105" t="s">
        <v>460</v>
      </c>
      <c r="B1296" s="103">
        <v>6</v>
      </c>
      <c r="C1296" s="107">
        <v>0.0018249869564909108</v>
      </c>
      <c r="D1296" s="103" t="s">
        <v>333</v>
      </c>
      <c r="E1296" s="103" t="b">
        <v>0</v>
      </c>
      <c r="F1296" s="103" t="b">
        <v>0</v>
      </c>
      <c r="G1296" s="103" t="b">
        <v>0</v>
      </c>
    </row>
    <row r="1297" spans="1:7" ht="15">
      <c r="A1297" s="105" t="s">
        <v>558</v>
      </c>
      <c r="B1297" s="103">
        <v>6</v>
      </c>
      <c r="C1297" s="107">
        <v>0.0022847552568973895</v>
      </c>
      <c r="D1297" s="103" t="s">
        <v>333</v>
      </c>
      <c r="E1297" s="103" t="b">
        <v>0</v>
      </c>
      <c r="F1297" s="103" t="b">
        <v>0</v>
      </c>
      <c r="G1297" s="103" t="b">
        <v>0</v>
      </c>
    </row>
    <row r="1298" spans="1:7" ht="15">
      <c r="A1298" s="105" t="s">
        <v>441</v>
      </c>
      <c r="B1298" s="103">
        <v>6</v>
      </c>
      <c r="C1298" s="107">
        <v>0.0018249869564909108</v>
      </c>
      <c r="D1298" s="103" t="s">
        <v>333</v>
      </c>
      <c r="E1298" s="103" t="b">
        <v>0</v>
      </c>
      <c r="F1298" s="103" t="b">
        <v>0</v>
      </c>
      <c r="G1298" s="103" t="b">
        <v>0</v>
      </c>
    </row>
    <row r="1299" spans="1:7" ht="15">
      <c r="A1299" s="105" t="s">
        <v>422</v>
      </c>
      <c r="B1299" s="103">
        <v>6</v>
      </c>
      <c r="C1299" s="107">
        <v>0.0022847552568973895</v>
      </c>
      <c r="D1299" s="103" t="s">
        <v>333</v>
      </c>
      <c r="E1299" s="103" t="b">
        <v>0</v>
      </c>
      <c r="F1299" s="103" t="b">
        <v>0</v>
      </c>
      <c r="G1299" s="103" t="b">
        <v>0</v>
      </c>
    </row>
    <row r="1300" spans="1:7" ht="15">
      <c r="A1300" s="105" t="s">
        <v>540</v>
      </c>
      <c r="B1300" s="103">
        <v>6</v>
      </c>
      <c r="C1300" s="107">
        <v>0.0014987761559470466</v>
      </c>
      <c r="D1300" s="103" t="s">
        <v>333</v>
      </c>
      <c r="E1300" s="103" t="b">
        <v>0</v>
      </c>
      <c r="F1300" s="103" t="b">
        <v>0</v>
      </c>
      <c r="G1300" s="103" t="b">
        <v>0</v>
      </c>
    </row>
    <row r="1301" spans="1:7" ht="15">
      <c r="A1301" s="105" t="s">
        <v>531</v>
      </c>
      <c r="B1301" s="103">
        <v>6</v>
      </c>
      <c r="C1301" s="107">
        <v>0.0022847552568973895</v>
      </c>
      <c r="D1301" s="103" t="s">
        <v>333</v>
      </c>
      <c r="E1301" s="103" t="b">
        <v>0</v>
      </c>
      <c r="F1301" s="103" t="b">
        <v>0</v>
      </c>
      <c r="G1301" s="103" t="b">
        <v>0</v>
      </c>
    </row>
    <row r="1302" spans="1:7" ht="15">
      <c r="A1302" s="105" t="s">
        <v>530</v>
      </c>
      <c r="B1302" s="103">
        <v>6</v>
      </c>
      <c r="C1302" s="107">
        <v>0.0014987761559470466</v>
      </c>
      <c r="D1302" s="103" t="s">
        <v>333</v>
      </c>
      <c r="E1302" s="103" t="b">
        <v>0</v>
      </c>
      <c r="F1302" s="103" t="b">
        <v>0</v>
      </c>
      <c r="G1302" s="103" t="b">
        <v>0</v>
      </c>
    </row>
    <row r="1303" spans="1:7" ht="15">
      <c r="A1303" s="105" t="s">
        <v>515</v>
      </c>
      <c r="B1303" s="103">
        <v>6</v>
      </c>
      <c r="C1303" s="107">
        <v>0.0022847552568973895</v>
      </c>
      <c r="D1303" s="103" t="s">
        <v>333</v>
      </c>
      <c r="E1303" s="103" t="b">
        <v>0</v>
      </c>
      <c r="F1303" s="103" t="b">
        <v>0</v>
      </c>
      <c r="G1303" s="103" t="b">
        <v>0</v>
      </c>
    </row>
    <row r="1304" spans="1:7" ht="15">
      <c r="A1304" s="105" t="s">
        <v>438</v>
      </c>
      <c r="B1304" s="103">
        <v>6</v>
      </c>
      <c r="C1304" s="107">
        <v>0.0022847552568973895</v>
      </c>
      <c r="D1304" s="103" t="s">
        <v>333</v>
      </c>
      <c r="E1304" s="103" t="b">
        <v>0</v>
      </c>
      <c r="F1304" s="103" t="b">
        <v>0</v>
      </c>
      <c r="G1304" s="103" t="b">
        <v>0</v>
      </c>
    </row>
    <row r="1305" spans="1:7" ht="15">
      <c r="A1305" s="105" t="s">
        <v>440</v>
      </c>
      <c r="B1305" s="103">
        <v>6</v>
      </c>
      <c r="C1305" s="107">
        <v>0.0022847552568973895</v>
      </c>
      <c r="D1305" s="103" t="s">
        <v>333</v>
      </c>
      <c r="E1305" s="103" t="b">
        <v>0</v>
      </c>
      <c r="F1305" s="103" t="b">
        <v>0</v>
      </c>
      <c r="G1305" s="103" t="b">
        <v>0</v>
      </c>
    </row>
    <row r="1306" spans="1:7" ht="15">
      <c r="A1306" s="105" t="s">
        <v>487</v>
      </c>
      <c r="B1306" s="103">
        <v>6</v>
      </c>
      <c r="C1306" s="107">
        <v>0.0022847552568973895</v>
      </c>
      <c r="D1306" s="103" t="s">
        <v>333</v>
      </c>
      <c r="E1306" s="103" t="b">
        <v>0</v>
      </c>
      <c r="F1306" s="103" t="b">
        <v>0</v>
      </c>
      <c r="G1306" s="103" t="b">
        <v>0</v>
      </c>
    </row>
    <row r="1307" spans="1:7" ht="15">
      <c r="A1307" s="105" t="s">
        <v>365</v>
      </c>
      <c r="B1307" s="103">
        <v>5</v>
      </c>
      <c r="C1307" s="107">
        <v>0.001248980129955872</v>
      </c>
      <c r="D1307" s="103" t="s">
        <v>333</v>
      </c>
      <c r="E1307" s="103" t="b">
        <v>0</v>
      </c>
      <c r="F1307" s="103" t="b">
        <v>0</v>
      </c>
      <c r="G1307" s="103" t="b">
        <v>0</v>
      </c>
    </row>
    <row r="1308" spans="1:7" ht="15">
      <c r="A1308" s="105" t="s">
        <v>445</v>
      </c>
      <c r="B1308" s="103">
        <v>5</v>
      </c>
      <c r="C1308" s="107">
        <v>0.001248980129955872</v>
      </c>
      <c r="D1308" s="103" t="s">
        <v>333</v>
      </c>
      <c r="E1308" s="103" t="b">
        <v>0</v>
      </c>
      <c r="F1308" s="103" t="b">
        <v>0</v>
      </c>
      <c r="G1308" s="103" t="b">
        <v>0</v>
      </c>
    </row>
    <row r="1309" spans="1:7" ht="15">
      <c r="A1309" s="105" t="s">
        <v>497</v>
      </c>
      <c r="B1309" s="103">
        <v>5</v>
      </c>
      <c r="C1309" s="107">
        <v>0.001248980129955872</v>
      </c>
      <c r="D1309" s="103" t="s">
        <v>333</v>
      </c>
      <c r="E1309" s="103" t="b">
        <v>0</v>
      </c>
      <c r="F1309" s="103" t="b">
        <v>0</v>
      </c>
      <c r="G1309" s="103" t="b">
        <v>0</v>
      </c>
    </row>
    <row r="1310" spans="1:7" ht="15">
      <c r="A1310" s="105" t="s">
        <v>450</v>
      </c>
      <c r="B1310" s="103">
        <v>5</v>
      </c>
      <c r="C1310" s="107">
        <v>0.001248980129955872</v>
      </c>
      <c r="D1310" s="103" t="s">
        <v>333</v>
      </c>
      <c r="E1310" s="103" t="b">
        <v>0</v>
      </c>
      <c r="F1310" s="103" t="b">
        <v>0</v>
      </c>
      <c r="G1310" s="103" t="b">
        <v>0</v>
      </c>
    </row>
    <row r="1311" spans="1:7" ht="15">
      <c r="A1311" s="105" t="s">
        <v>506</v>
      </c>
      <c r="B1311" s="103">
        <v>5</v>
      </c>
      <c r="C1311" s="107">
        <v>0.0019039627140811576</v>
      </c>
      <c r="D1311" s="103" t="s">
        <v>333</v>
      </c>
      <c r="E1311" s="103" t="b">
        <v>0</v>
      </c>
      <c r="F1311" s="103" t="b">
        <v>0</v>
      </c>
      <c r="G1311" s="103" t="b">
        <v>0</v>
      </c>
    </row>
    <row r="1312" spans="1:7" ht="15">
      <c r="A1312" s="105" t="s">
        <v>589</v>
      </c>
      <c r="B1312" s="103">
        <v>5</v>
      </c>
      <c r="C1312" s="107">
        <v>0.0019039627140811576</v>
      </c>
      <c r="D1312" s="103" t="s">
        <v>333</v>
      </c>
      <c r="E1312" s="103" t="b">
        <v>0</v>
      </c>
      <c r="F1312" s="103" t="b">
        <v>0</v>
      </c>
      <c r="G1312" s="103" t="b">
        <v>0</v>
      </c>
    </row>
    <row r="1313" spans="1:7" ht="15">
      <c r="A1313" s="105" t="s">
        <v>592</v>
      </c>
      <c r="B1313" s="103">
        <v>5</v>
      </c>
      <c r="C1313" s="107">
        <v>0.0019039627140811576</v>
      </c>
      <c r="D1313" s="103" t="s">
        <v>333</v>
      </c>
      <c r="E1313" s="103" t="b">
        <v>0</v>
      </c>
      <c r="F1313" s="103" t="b">
        <v>0</v>
      </c>
      <c r="G1313" s="103" t="b">
        <v>0</v>
      </c>
    </row>
    <row r="1314" spans="1:7" ht="15">
      <c r="A1314" s="105" t="s">
        <v>402</v>
      </c>
      <c r="B1314" s="103">
        <v>5</v>
      </c>
      <c r="C1314" s="107">
        <v>0.0010381228344640175</v>
      </c>
      <c r="D1314" s="103" t="s">
        <v>333</v>
      </c>
      <c r="E1314" s="103" t="b">
        <v>0</v>
      </c>
      <c r="F1314" s="103" t="b">
        <v>0</v>
      </c>
      <c r="G1314" s="103" t="b">
        <v>0</v>
      </c>
    </row>
    <row r="1315" spans="1:7" ht="15">
      <c r="A1315" s="105" t="s">
        <v>435</v>
      </c>
      <c r="B1315" s="103">
        <v>5</v>
      </c>
      <c r="C1315" s="107">
        <v>0.0010381228344640175</v>
      </c>
      <c r="D1315" s="103" t="s">
        <v>333</v>
      </c>
      <c r="E1315" s="103" t="b">
        <v>0</v>
      </c>
      <c r="F1315" s="103" t="b">
        <v>0</v>
      </c>
      <c r="G1315" s="103" t="b">
        <v>0</v>
      </c>
    </row>
    <row r="1316" spans="1:7" ht="15">
      <c r="A1316" s="105" t="s">
        <v>491</v>
      </c>
      <c r="B1316" s="103">
        <v>5</v>
      </c>
      <c r="C1316" s="107">
        <v>0.002558945298206443</v>
      </c>
      <c r="D1316" s="103" t="s">
        <v>333</v>
      </c>
      <c r="E1316" s="103" t="b">
        <v>0</v>
      </c>
      <c r="F1316" s="103" t="b">
        <v>0</v>
      </c>
      <c r="G1316" s="103" t="b">
        <v>0</v>
      </c>
    </row>
    <row r="1317" spans="1:7" ht="15">
      <c r="A1317" s="105" t="s">
        <v>612</v>
      </c>
      <c r="B1317" s="103">
        <v>5</v>
      </c>
      <c r="C1317" s="107">
        <v>0.0015208224637424256</v>
      </c>
      <c r="D1317" s="103" t="s">
        <v>333</v>
      </c>
      <c r="E1317" s="103" t="b">
        <v>0</v>
      </c>
      <c r="F1317" s="103" t="b">
        <v>0</v>
      </c>
      <c r="G1317" s="103" t="b">
        <v>0</v>
      </c>
    </row>
    <row r="1318" spans="1:7" ht="15">
      <c r="A1318" s="105" t="s">
        <v>613</v>
      </c>
      <c r="B1318" s="103">
        <v>5</v>
      </c>
      <c r="C1318" s="107">
        <v>0.0015208224637424256</v>
      </c>
      <c r="D1318" s="103" t="s">
        <v>333</v>
      </c>
      <c r="E1318" s="103" t="b">
        <v>0</v>
      </c>
      <c r="F1318" s="103" t="b">
        <v>0</v>
      </c>
      <c r="G1318" s="103" t="b">
        <v>0</v>
      </c>
    </row>
    <row r="1319" spans="1:7" ht="15">
      <c r="A1319" s="105" t="s">
        <v>488</v>
      </c>
      <c r="B1319" s="103">
        <v>5</v>
      </c>
      <c r="C1319" s="107">
        <v>0.0019039627140811576</v>
      </c>
      <c r="D1319" s="103" t="s">
        <v>333</v>
      </c>
      <c r="E1319" s="103" t="b">
        <v>0</v>
      </c>
      <c r="F1319" s="103" t="b">
        <v>0</v>
      </c>
      <c r="G1319" s="103" t="b">
        <v>0</v>
      </c>
    </row>
    <row r="1320" spans="1:7" ht="15">
      <c r="A1320" s="105" t="s">
        <v>608</v>
      </c>
      <c r="B1320" s="103">
        <v>5</v>
      </c>
      <c r="C1320" s="107">
        <v>0.0019039627140811576</v>
      </c>
      <c r="D1320" s="103" t="s">
        <v>333</v>
      </c>
      <c r="E1320" s="103" t="b">
        <v>0</v>
      </c>
      <c r="F1320" s="103" t="b">
        <v>0</v>
      </c>
      <c r="G1320" s="103" t="b">
        <v>0</v>
      </c>
    </row>
    <row r="1321" spans="1:7" ht="15">
      <c r="A1321" s="105" t="s">
        <v>555</v>
      </c>
      <c r="B1321" s="103">
        <v>5</v>
      </c>
      <c r="C1321" s="107">
        <v>0.0019039627140811576</v>
      </c>
      <c r="D1321" s="103" t="s">
        <v>333</v>
      </c>
      <c r="E1321" s="103" t="b">
        <v>0</v>
      </c>
      <c r="F1321" s="103" t="b">
        <v>0</v>
      </c>
      <c r="G1321" s="103" t="b">
        <v>0</v>
      </c>
    </row>
    <row r="1322" spans="1:7" ht="15">
      <c r="A1322" s="105" t="s">
        <v>420</v>
      </c>
      <c r="B1322" s="103">
        <v>5</v>
      </c>
      <c r="C1322" s="107">
        <v>0.0019039627140811576</v>
      </c>
      <c r="D1322" s="103" t="s">
        <v>333</v>
      </c>
      <c r="E1322" s="103" t="b">
        <v>0</v>
      </c>
      <c r="F1322" s="103" t="b">
        <v>0</v>
      </c>
      <c r="G1322" s="103" t="b">
        <v>0</v>
      </c>
    </row>
    <row r="1323" spans="1:7" ht="15">
      <c r="A1323" s="105" t="s">
        <v>594</v>
      </c>
      <c r="B1323" s="103">
        <v>5</v>
      </c>
      <c r="C1323" s="107">
        <v>0.0015208224637424256</v>
      </c>
      <c r="D1323" s="103" t="s">
        <v>333</v>
      </c>
      <c r="E1323" s="103" t="b">
        <v>0</v>
      </c>
      <c r="F1323" s="103" t="b">
        <v>0</v>
      </c>
      <c r="G1323" s="103" t="b">
        <v>0</v>
      </c>
    </row>
    <row r="1324" spans="1:7" ht="15">
      <c r="A1324" s="105" t="s">
        <v>611</v>
      </c>
      <c r="B1324" s="103">
        <v>5</v>
      </c>
      <c r="C1324" s="107">
        <v>0.0019039627140811576</v>
      </c>
      <c r="D1324" s="103" t="s">
        <v>333</v>
      </c>
      <c r="E1324" s="103" t="b">
        <v>0</v>
      </c>
      <c r="F1324" s="103" t="b">
        <v>0</v>
      </c>
      <c r="G1324" s="103" t="b">
        <v>0</v>
      </c>
    </row>
    <row r="1325" spans="1:7" ht="15">
      <c r="A1325" s="105" t="s">
        <v>618</v>
      </c>
      <c r="B1325" s="103">
        <v>5</v>
      </c>
      <c r="C1325" s="107">
        <v>0.0019039627140811576</v>
      </c>
      <c r="D1325" s="103" t="s">
        <v>333</v>
      </c>
      <c r="E1325" s="103" t="b">
        <v>0</v>
      </c>
      <c r="F1325" s="103" t="b">
        <v>0</v>
      </c>
      <c r="G1325" s="103" t="b">
        <v>0</v>
      </c>
    </row>
    <row r="1326" spans="1:7" ht="15">
      <c r="A1326" s="105" t="s">
        <v>536</v>
      </c>
      <c r="B1326" s="103">
        <v>5</v>
      </c>
      <c r="C1326" s="107">
        <v>0.0019039627140811576</v>
      </c>
      <c r="D1326" s="103" t="s">
        <v>333</v>
      </c>
      <c r="E1326" s="103" t="b">
        <v>0</v>
      </c>
      <c r="F1326" s="103" t="b">
        <v>0</v>
      </c>
      <c r="G1326" s="103" t="b">
        <v>0</v>
      </c>
    </row>
    <row r="1327" spans="1:7" ht="15">
      <c r="A1327" s="105" t="s">
        <v>553</v>
      </c>
      <c r="B1327" s="103">
        <v>5</v>
      </c>
      <c r="C1327" s="107">
        <v>0.002558945298206443</v>
      </c>
      <c r="D1327" s="103" t="s">
        <v>333</v>
      </c>
      <c r="E1327" s="103" t="b">
        <v>0</v>
      </c>
      <c r="F1327" s="103" t="b">
        <v>0</v>
      </c>
      <c r="G1327" s="103" t="b">
        <v>0</v>
      </c>
    </row>
    <row r="1328" spans="1:7" ht="15">
      <c r="A1328" s="105" t="s">
        <v>554</v>
      </c>
      <c r="B1328" s="103">
        <v>5</v>
      </c>
      <c r="C1328" s="107">
        <v>0.002558945298206443</v>
      </c>
      <c r="D1328" s="103" t="s">
        <v>333</v>
      </c>
      <c r="E1328" s="103" t="b">
        <v>0</v>
      </c>
      <c r="F1328" s="103" t="b">
        <v>0</v>
      </c>
      <c r="G1328" s="103" t="b">
        <v>0</v>
      </c>
    </row>
    <row r="1329" spans="1:7" ht="15">
      <c r="A1329" s="105" t="s">
        <v>570</v>
      </c>
      <c r="B1329" s="103">
        <v>5</v>
      </c>
      <c r="C1329" s="107">
        <v>0.0019039627140811576</v>
      </c>
      <c r="D1329" s="103" t="s">
        <v>333</v>
      </c>
      <c r="E1329" s="103" t="b">
        <v>0</v>
      </c>
      <c r="F1329" s="103" t="b">
        <v>0</v>
      </c>
      <c r="G1329" s="103" t="b">
        <v>0</v>
      </c>
    </row>
    <row r="1330" spans="1:7" ht="15">
      <c r="A1330" s="105" t="s">
        <v>585</v>
      </c>
      <c r="B1330" s="103">
        <v>4</v>
      </c>
      <c r="C1330" s="107">
        <v>0.0020471562385651547</v>
      </c>
      <c r="D1330" s="103" t="s">
        <v>333</v>
      </c>
      <c r="E1330" s="103" t="b">
        <v>0</v>
      </c>
      <c r="F1330" s="103" t="b">
        <v>0</v>
      </c>
      <c r="G1330" s="103" t="b">
        <v>0</v>
      </c>
    </row>
    <row r="1331" spans="1:7" ht="15">
      <c r="A1331" s="105" t="s">
        <v>640</v>
      </c>
      <c r="B1331" s="103">
        <v>4</v>
      </c>
      <c r="C1331" s="107">
        <v>0.0009991841039646977</v>
      </c>
      <c r="D1331" s="103" t="s">
        <v>333</v>
      </c>
      <c r="E1331" s="103" t="b">
        <v>1</v>
      </c>
      <c r="F1331" s="103" t="b">
        <v>0</v>
      </c>
      <c r="G1331" s="103" t="b">
        <v>0</v>
      </c>
    </row>
    <row r="1332" spans="1:7" ht="15">
      <c r="A1332" s="105" t="s">
        <v>569</v>
      </c>
      <c r="B1332" s="103">
        <v>4</v>
      </c>
      <c r="C1332" s="107">
        <v>0.0012166579709939405</v>
      </c>
      <c r="D1332" s="103" t="s">
        <v>333</v>
      </c>
      <c r="E1332" s="103" t="b">
        <v>0</v>
      </c>
      <c r="F1332" s="103" t="b">
        <v>0</v>
      </c>
      <c r="G1332" s="103" t="b">
        <v>0</v>
      </c>
    </row>
    <row r="1333" spans="1:7" ht="15">
      <c r="A1333" s="105" t="s">
        <v>649</v>
      </c>
      <c r="B1333" s="103">
        <v>4</v>
      </c>
      <c r="C1333" s="107">
        <v>0.0012166579709939405</v>
      </c>
      <c r="D1333" s="103" t="s">
        <v>333</v>
      </c>
      <c r="E1333" s="103" t="b">
        <v>0</v>
      </c>
      <c r="F1333" s="103" t="b">
        <v>0</v>
      </c>
      <c r="G1333" s="103" t="b">
        <v>0</v>
      </c>
    </row>
    <row r="1334" spans="1:7" ht="15">
      <c r="A1334" s="105" t="s">
        <v>360</v>
      </c>
      <c r="B1334" s="103">
        <v>4</v>
      </c>
      <c r="C1334" s="107">
        <v>0.0015231701712649262</v>
      </c>
      <c r="D1334" s="103" t="s">
        <v>333</v>
      </c>
      <c r="E1334" s="103" t="b">
        <v>0</v>
      </c>
      <c r="F1334" s="103" t="b">
        <v>0</v>
      </c>
      <c r="G1334" s="103" t="b">
        <v>0</v>
      </c>
    </row>
    <row r="1335" spans="1:7" ht="15">
      <c r="A1335" s="105" t="s">
        <v>448</v>
      </c>
      <c r="B1335" s="103">
        <v>4</v>
      </c>
      <c r="C1335" s="107">
        <v>0.0012166579709939405</v>
      </c>
      <c r="D1335" s="103" t="s">
        <v>333</v>
      </c>
      <c r="E1335" s="103" t="b">
        <v>0</v>
      </c>
      <c r="F1335" s="103" t="b">
        <v>0</v>
      </c>
      <c r="G1335" s="103" t="b">
        <v>0</v>
      </c>
    </row>
    <row r="1336" spans="1:7" ht="15">
      <c r="A1336" s="105" t="s">
        <v>432</v>
      </c>
      <c r="B1336" s="103">
        <v>4</v>
      </c>
      <c r="C1336" s="107">
        <v>0.0009991841039646977</v>
      </c>
      <c r="D1336" s="103" t="s">
        <v>333</v>
      </c>
      <c r="E1336" s="103" t="b">
        <v>0</v>
      </c>
      <c r="F1336" s="103" t="b">
        <v>0</v>
      </c>
      <c r="G1336" s="103" t="b">
        <v>0</v>
      </c>
    </row>
    <row r="1337" spans="1:7" ht="15">
      <c r="A1337" s="105" t="s">
        <v>646</v>
      </c>
      <c r="B1337" s="103">
        <v>4</v>
      </c>
      <c r="C1337" s="107">
        <v>0.0015231701712649262</v>
      </c>
      <c r="D1337" s="103" t="s">
        <v>333</v>
      </c>
      <c r="E1337" s="103" t="b">
        <v>0</v>
      </c>
      <c r="F1337" s="103" t="b">
        <v>0</v>
      </c>
      <c r="G1337" s="103" t="b">
        <v>0</v>
      </c>
    </row>
    <row r="1338" spans="1:7" ht="15">
      <c r="A1338" s="105" t="s">
        <v>537</v>
      </c>
      <c r="B1338" s="103">
        <v>4</v>
      </c>
      <c r="C1338" s="107">
        <v>0.0009991841039646977</v>
      </c>
      <c r="D1338" s="103" t="s">
        <v>333</v>
      </c>
      <c r="E1338" s="103" t="b">
        <v>0</v>
      </c>
      <c r="F1338" s="103" t="b">
        <v>0</v>
      </c>
      <c r="G1338" s="103" t="b">
        <v>0</v>
      </c>
    </row>
    <row r="1339" spans="1:7" ht="15">
      <c r="A1339" s="105" t="s">
        <v>576</v>
      </c>
      <c r="B1339" s="103">
        <v>4</v>
      </c>
      <c r="C1339" s="107">
        <v>0.0012166579709939405</v>
      </c>
      <c r="D1339" s="103" t="s">
        <v>333</v>
      </c>
      <c r="E1339" s="103" t="b">
        <v>0</v>
      </c>
      <c r="F1339" s="103" t="b">
        <v>0</v>
      </c>
      <c r="G1339" s="103" t="b">
        <v>0</v>
      </c>
    </row>
    <row r="1340" spans="1:7" ht="15">
      <c r="A1340" s="105" t="s">
        <v>502</v>
      </c>
      <c r="B1340" s="103">
        <v>4</v>
      </c>
      <c r="C1340" s="107">
        <v>0.0009991841039646977</v>
      </c>
      <c r="D1340" s="103" t="s">
        <v>333</v>
      </c>
      <c r="E1340" s="103" t="b">
        <v>0</v>
      </c>
      <c r="F1340" s="103" t="b">
        <v>0</v>
      </c>
      <c r="G1340" s="103" t="b">
        <v>0</v>
      </c>
    </row>
    <row r="1341" spans="1:7" ht="15">
      <c r="A1341" s="105" t="s">
        <v>449</v>
      </c>
      <c r="B1341" s="103">
        <v>4</v>
      </c>
      <c r="C1341" s="107">
        <v>0.0012166579709939405</v>
      </c>
      <c r="D1341" s="103" t="s">
        <v>333</v>
      </c>
      <c r="E1341" s="103" t="b">
        <v>1</v>
      </c>
      <c r="F1341" s="103" t="b">
        <v>0</v>
      </c>
      <c r="G1341" s="103" t="b">
        <v>0</v>
      </c>
    </row>
    <row r="1342" spans="1:7" ht="15">
      <c r="A1342" s="105" t="s">
        <v>455</v>
      </c>
      <c r="B1342" s="103">
        <v>4</v>
      </c>
      <c r="C1342" s="107">
        <v>0.0012166579709939405</v>
      </c>
      <c r="D1342" s="103" t="s">
        <v>333</v>
      </c>
      <c r="E1342" s="103" t="b">
        <v>0</v>
      </c>
      <c r="F1342" s="103" t="b">
        <v>0</v>
      </c>
      <c r="G1342" s="103" t="b">
        <v>0</v>
      </c>
    </row>
    <row r="1343" spans="1:7" ht="15">
      <c r="A1343" s="105" t="s">
        <v>396</v>
      </c>
      <c r="B1343" s="103">
        <v>4</v>
      </c>
      <c r="C1343" s="107">
        <v>0.0015231701712649262</v>
      </c>
      <c r="D1343" s="103" t="s">
        <v>333</v>
      </c>
      <c r="E1343" s="103" t="b">
        <v>0</v>
      </c>
      <c r="F1343" s="103" t="b">
        <v>0</v>
      </c>
      <c r="G1343" s="103" t="b">
        <v>0</v>
      </c>
    </row>
    <row r="1344" spans="1:7" ht="15">
      <c r="A1344" s="105" t="s">
        <v>453</v>
      </c>
      <c r="B1344" s="103">
        <v>4</v>
      </c>
      <c r="C1344" s="107">
        <v>0.0009991841039646977</v>
      </c>
      <c r="D1344" s="103" t="s">
        <v>333</v>
      </c>
      <c r="E1344" s="103" t="b">
        <v>0</v>
      </c>
      <c r="F1344" s="103" t="b">
        <v>0</v>
      </c>
      <c r="G1344" s="103" t="b">
        <v>0</v>
      </c>
    </row>
    <row r="1345" spans="1:7" ht="15">
      <c r="A1345" s="105" t="s">
        <v>380</v>
      </c>
      <c r="B1345" s="103">
        <v>4</v>
      </c>
      <c r="C1345" s="107">
        <v>0.0012166579709939405</v>
      </c>
      <c r="D1345" s="103" t="s">
        <v>333</v>
      </c>
      <c r="E1345" s="103" t="b">
        <v>0</v>
      </c>
      <c r="F1345" s="103" t="b">
        <v>0</v>
      </c>
      <c r="G1345" s="103" t="b">
        <v>0</v>
      </c>
    </row>
    <row r="1346" spans="1:7" ht="15">
      <c r="A1346" s="105" t="s">
        <v>641</v>
      </c>
      <c r="B1346" s="103">
        <v>4</v>
      </c>
      <c r="C1346" s="107">
        <v>0.0012166579709939405</v>
      </c>
      <c r="D1346" s="103" t="s">
        <v>333</v>
      </c>
      <c r="E1346" s="103" t="b">
        <v>0</v>
      </c>
      <c r="F1346" s="103" t="b">
        <v>0</v>
      </c>
      <c r="G1346" s="103" t="b">
        <v>0</v>
      </c>
    </row>
    <row r="1347" spans="1:7" ht="15">
      <c r="A1347" s="105" t="s">
        <v>579</v>
      </c>
      <c r="B1347" s="103">
        <v>4</v>
      </c>
      <c r="C1347" s="107">
        <v>0.0012166579709939405</v>
      </c>
      <c r="D1347" s="103" t="s">
        <v>333</v>
      </c>
      <c r="E1347" s="103" t="b">
        <v>0</v>
      </c>
      <c r="F1347" s="103" t="b">
        <v>0</v>
      </c>
      <c r="G1347" s="103" t="b">
        <v>0</v>
      </c>
    </row>
    <row r="1348" spans="1:7" ht="15">
      <c r="A1348" s="105" t="s">
        <v>418</v>
      </c>
      <c r="B1348" s="103">
        <v>4</v>
      </c>
      <c r="C1348" s="107">
        <v>0.0012166579709939405</v>
      </c>
      <c r="D1348" s="103" t="s">
        <v>333</v>
      </c>
      <c r="E1348" s="103" t="b">
        <v>0</v>
      </c>
      <c r="F1348" s="103" t="b">
        <v>0</v>
      </c>
      <c r="G1348" s="103" t="b">
        <v>0</v>
      </c>
    </row>
    <row r="1349" spans="1:7" ht="15">
      <c r="A1349" s="105" t="s">
        <v>568</v>
      </c>
      <c r="B1349" s="103">
        <v>4</v>
      </c>
      <c r="C1349" s="107">
        <v>0.0012166579709939405</v>
      </c>
      <c r="D1349" s="103" t="s">
        <v>333</v>
      </c>
      <c r="E1349" s="103" t="b">
        <v>0</v>
      </c>
      <c r="F1349" s="103" t="b">
        <v>0</v>
      </c>
      <c r="G1349" s="103" t="b">
        <v>0</v>
      </c>
    </row>
    <row r="1350" spans="1:7" ht="15">
      <c r="A1350" s="105" t="s">
        <v>593</v>
      </c>
      <c r="B1350" s="103">
        <v>4</v>
      </c>
      <c r="C1350" s="107">
        <v>0.0009991841039646977</v>
      </c>
      <c r="D1350" s="103" t="s">
        <v>333</v>
      </c>
      <c r="E1350" s="103" t="b">
        <v>0</v>
      </c>
      <c r="F1350" s="103" t="b">
        <v>0</v>
      </c>
      <c r="G1350" s="103" t="b">
        <v>0</v>
      </c>
    </row>
    <row r="1351" spans="1:7" ht="15">
      <c r="A1351" s="105" t="s">
        <v>623</v>
      </c>
      <c r="B1351" s="103">
        <v>4</v>
      </c>
      <c r="C1351" s="107">
        <v>0.0012166579709939405</v>
      </c>
      <c r="D1351" s="103" t="s">
        <v>333</v>
      </c>
      <c r="E1351" s="103" t="b">
        <v>0</v>
      </c>
      <c r="F1351" s="103" t="b">
        <v>0</v>
      </c>
      <c r="G1351" s="103" t="b">
        <v>0</v>
      </c>
    </row>
    <row r="1352" spans="1:7" ht="15">
      <c r="A1352" s="105" t="s">
        <v>572</v>
      </c>
      <c r="B1352" s="103">
        <v>4</v>
      </c>
      <c r="C1352" s="107">
        <v>0.0012166579709939405</v>
      </c>
      <c r="D1352" s="103" t="s">
        <v>333</v>
      </c>
      <c r="E1352" s="103" t="b">
        <v>0</v>
      </c>
      <c r="F1352" s="103" t="b">
        <v>0</v>
      </c>
      <c r="G1352" s="103" t="b">
        <v>0</v>
      </c>
    </row>
    <row r="1353" spans="1:7" ht="15">
      <c r="A1353" s="105" t="s">
        <v>574</v>
      </c>
      <c r="B1353" s="103">
        <v>4</v>
      </c>
      <c r="C1353" s="107">
        <v>0.0009991841039646977</v>
      </c>
      <c r="D1353" s="103" t="s">
        <v>333</v>
      </c>
      <c r="E1353" s="103" t="b">
        <v>0</v>
      </c>
      <c r="F1353" s="103" t="b">
        <v>0</v>
      </c>
      <c r="G1353" s="103" t="b">
        <v>0</v>
      </c>
    </row>
    <row r="1354" spans="1:7" ht="15">
      <c r="A1354" s="105" t="s">
        <v>539</v>
      </c>
      <c r="B1354" s="103">
        <v>4</v>
      </c>
      <c r="C1354" s="107">
        <v>0.0009991841039646977</v>
      </c>
      <c r="D1354" s="103" t="s">
        <v>333</v>
      </c>
      <c r="E1354" s="103" t="b">
        <v>0</v>
      </c>
      <c r="F1354" s="103" t="b">
        <v>0</v>
      </c>
      <c r="G1354" s="103" t="b">
        <v>0</v>
      </c>
    </row>
    <row r="1355" spans="1:7" ht="15">
      <c r="A1355" s="105" t="s">
        <v>694</v>
      </c>
      <c r="B1355" s="103">
        <v>4</v>
      </c>
      <c r="C1355" s="107">
        <v>0.0020471562385651547</v>
      </c>
      <c r="D1355" s="103" t="s">
        <v>333</v>
      </c>
      <c r="E1355" s="103" t="b">
        <v>0</v>
      </c>
      <c r="F1355" s="103" t="b">
        <v>0</v>
      </c>
      <c r="G1355" s="103" t="b">
        <v>0</v>
      </c>
    </row>
    <row r="1356" spans="1:7" ht="15">
      <c r="A1356" s="105" t="s">
        <v>695</v>
      </c>
      <c r="B1356" s="103">
        <v>4</v>
      </c>
      <c r="C1356" s="107">
        <v>0.0020471562385651547</v>
      </c>
      <c r="D1356" s="103" t="s">
        <v>333</v>
      </c>
      <c r="E1356" s="103" t="b">
        <v>0</v>
      </c>
      <c r="F1356" s="103" t="b">
        <v>0</v>
      </c>
      <c r="G1356" s="103" t="b">
        <v>0</v>
      </c>
    </row>
    <row r="1357" spans="1:7" ht="15">
      <c r="A1357" s="105" t="s">
        <v>517</v>
      </c>
      <c r="B1357" s="103">
        <v>4</v>
      </c>
      <c r="C1357" s="107">
        <v>0.0012166579709939405</v>
      </c>
      <c r="D1357" s="103" t="s">
        <v>333</v>
      </c>
      <c r="E1357" s="103" t="b">
        <v>0</v>
      </c>
      <c r="F1357" s="103" t="b">
        <v>0</v>
      </c>
      <c r="G1357" s="103" t="b">
        <v>0</v>
      </c>
    </row>
    <row r="1358" spans="1:7" ht="15">
      <c r="A1358" s="105" t="s">
        <v>476</v>
      </c>
      <c r="B1358" s="103">
        <v>4</v>
      </c>
      <c r="C1358" s="107">
        <v>0.0009991841039646977</v>
      </c>
      <c r="D1358" s="103" t="s">
        <v>333</v>
      </c>
      <c r="E1358" s="103" t="b">
        <v>0</v>
      </c>
      <c r="F1358" s="103" t="b">
        <v>0</v>
      </c>
      <c r="G1358" s="103" t="b">
        <v>0</v>
      </c>
    </row>
    <row r="1359" spans="1:7" ht="15">
      <c r="A1359" s="105" t="s">
        <v>690</v>
      </c>
      <c r="B1359" s="103">
        <v>4</v>
      </c>
      <c r="C1359" s="107">
        <v>0.0012166579709939405</v>
      </c>
      <c r="D1359" s="103" t="s">
        <v>333</v>
      </c>
      <c r="E1359" s="103" t="b">
        <v>0</v>
      </c>
      <c r="F1359" s="103" t="b">
        <v>0</v>
      </c>
      <c r="G1359" s="103" t="b">
        <v>0</v>
      </c>
    </row>
    <row r="1360" spans="1:7" ht="15">
      <c r="A1360" s="105" t="s">
        <v>434</v>
      </c>
      <c r="B1360" s="103">
        <v>4</v>
      </c>
      <c r="C1360" s="107">
        <v>0.0009991841039646977</v>
      </c>
      <c r="D1360" s="103" t="s">
        <v>333</v>
      </c>
      <c r="E1360" s="103" t="b">
        <v>0</v>
      </c>
      <c r="F1360" s="103" t="b">
        <v>0</v>
      </c>
      <c r="G1360" s="103" t="b">
        <v>0</v>
      </c>
    </row>
    <row r="1361" spans="1:7" ht="15">
      <c r="A1361" s="105" t="s">
        <v>454</v>
      </c>
      <c r="B1361" s="103">
        <v>4</v>
      </c>
      <c r="C1361" s="107">
        <v>0.0012166579709939405</v>
      </c>
      <c r="D1361" s="103" t="s">
        <v>333</v>
      </c>
      <c r="E1361" s="103" t="b">
        <v>0</v>
      </c>
      <c r="F1361" s="103" t="b">
        <v>0</v>
      </c>
      <c r="G1361" s="103" t="b">
        <v>0</v>
      </c>
    </row>
    <row r="1362" spans="1:7" ht="15">
      <c r="A1362" s="105" t="s">
        <v>583</v>
      </c>
      <c r="B1362" s="103">
        <v>4</v>
      </c>
      <c r="C1362" s="107">
        <v>0.0020471562385651547</v>
      </c>
      <c r="D1362" s="103" t="s">
        <v>333</v>
      </c>
      <c r="E1362" s="103" t="b">
        <v>0</v>
      </c>
      <c r="F1362" s="103" t="b">
        <v>0</v>
      </c>
      <c r="G1362" s="103" t="b">
        <v>0</v>
      </c>
    </row>
    <row r="1363" spans="1:7" ht="15">
      <c r="A1363" s="105" t="s">
        <v>634</v>
      </c>
      <c r="B1363" s="103">
        <v>4</v>
      </c>
      <c r="C1363" s="107">
        <v>0.0020471562385651547</v>
      </c>
      <c r="D1363" s="103" t="s">
        <v>333</v>
      </c>
      <c r="E1363" s="103" t="b">
        <v>0</v>
      </c>
      <c r="F1363" s="103" t="b">
        <v>0</v>
      </c>
      <c r="G1363" s="103" t="b">
        <v>0</v>
      </c>
    </row>
    <row r="1364" spans="1:7" ht="15">
      <c r="A1364" s="105" t="s">
        <v>482</v>
      </c>
      <c r="B1364" s="103">
        <v>4</v>
      </c>
      <c r="C1364" s="107">
        <v>0.0015231701712649262</v>
      </c>
      <c r="D1364" s="103" t="s">
        <v>333</v>
      </c>
      <c r="E1364" s="103" t="b">
        <v>0</v>
      </c>
      <c r="F1364" s="103" t="b">
        <v>0</v>
      </c>
      <c r="G1364" s="103" t="b">
        <v>0</v>
      </c>
    </row>
    <row r="1365" spans="1:7" ht="15">
      <c r="A1365" s="105" t="s">
        <v>511</v>
      </c>
      <c r="B1365" s="103">
        <v>4</v>
      </c>
      <c r="C1365" s="107">
        <v>0.0015231701712649262</v>
      </c>
      <c r="D1365" s="103" t="s">
        <v>333</v>
      </c>
      <c r="E1365" s="103" t="b">
        <v>0</v>
      </c>
      <c r="F1365" s="103" t="b">
        <v>0</v>
      </c>
      <c r="G1365" s="103" t="b">
        <v>0</v>
      </c>
    </row>
    <row r="1366" spans="1:7" ht="15">
      <c r="A1366" s="105" t="s">
        <v>688</v>
      </c>
      <c r="B1366" s="103">
        <v>4</v>
      </c>
      <c r="C1366" s="107">
        <v>0.0015231701712649262</v>
      </c>
      <c r="D1366" s="103" t="s">
        <v>333</v>
      </c>
      <c r="E1366" s="103" t="b">
        <v>0</v>
      </c>
      <c r="F1366" s="103" t="b">
        <v>0</v>
      </c>
      <c r="G1366" s="103" t="b">
        <v>0</v>
      </c>
    </row>
    <row r="1367" spans="1:7" ht="15">
      <c r="A1367" s="105" t="s">
        <v>571</v>
      </c>
      <c r="B1367" s="103">
        <v>4</v>
      </c>
      <c r="C1367" s="107">
        <v>0.0012166579709939405</v>
      </c>
      <c r="D1367" s="103" t="s">
        <v>333</v>
      </c>
      <c r="E1367" s="103" t="b">
        <v>0</v>
      </c>
      <c r="F1367" s="103" t="b">
        <v>0</v>
      </c>
      <c r="G1367" s="103" t="b">
        <v>0</v>
      </c>
    </row>
    <row r="1368" spans="1:7" ht="15">
      <c r="A1368" s="105" t="s">
        <v>573</v>
      </c>
      <c r="B1368" s="103">
        <v>4</v>
      </c>
      <c r="C1368" s="107">
        <v>0.0012166579709939405</v>
      </c>
      <c r="D1368" s="103" t="s">
        <v>333</v>
      </c>
      <c r="E1368" s="103" t="b">
        <v>0</v>
      </c>
      <c r="F1368" s="103" t="b">
        <v>0</v>
      </c>
      <c r="G1368" s="103" t="b">
        <v>0</v>
      </c>
    </row>
    <row r="1369" spans="1:7" ht="15">
      <c r="A1369" s="105" t="s">
        <v>477</v>
      </c>
      <c r="B1369" s="103">
        <v>4</v>
      </c>
      <c r="C1369" s="107">
        <v>0.0015231701712649262</v>
      </c>
      <c r="D1369" s="103" t="s">
        <v>333</v>
      </c>
      <c r="E1369" s="103" t="b">
        <v>0</v>
      </c>
      <c r="F1369" s="103" t="b">
        <v>0</v>
      </c>
      <c r="G1369" s="103" t="b">
        <v>0</v>
      </c>
    </row>
    <row r="1370" spans="1:7" ht="15">
      <c r="A1370" s="105" t="s">
        <v>423</v>
      </c>
      <c r="B1370" s="103">
        <v>4</v>
      </c>
      <c r="C1370" s="107">
        <v>0.0015231701712649262</v>
      </c>
      <c r="D1370" s="103" t="s">
        <v>333</v>
      </c>
      <c r="E1370" s="103" t="b">
        <v>0</v>
      </c>
      <c r="F1370" s="103" t="b">
        <v>0</v>
      </c>
      <c r="G1370" s="103" t="b">
        <v>0</v>
      </c>
    </row>
    <row r="1371" spans="1:7" ht="15">
      <c r="A1371" s="105" t="s">
        <v>610</v>
      </c>
      <c r="B1371" s="103">
        <v>4</v>
      </c>
      <c r="C1371" s="107">
        <v>0.0020471562385651547</v>
      </c>
      <c r="D1371" s="103" t="s">
        <v>333</v>
      </c>
      <c r="E1371" s="103" t="b">
        <v>0</v>
      </c>
      <c r="F1371" s="103" t="b">
        <v>0</v>
      </c>
      <c r="G1371" s="103" t="b">
        <v>0</v>
      </c>
    </row>
    <row r="1372" spans="1:7" ht="15">
      <c r="A1372" s="105" t="s">
        <v>637</v>
      </c>
      <c r="B1372" s="103">
        <v>4</v>
      </c>
      <c r="C1372" s="107">
        <v>0.0020471562385651547</v>
      </c>
      <c r="D1372" s="103" t="s">
        <v>333</v>
      </c>
      <c r="E1372" s="103" t="b">
        <v>0</v>
      </c>
      <c r="F1372" s="103" t="b">
        <v>0</v>
      </c>
      <c r="G1372" s="103" t="b">
        <v>0</v>
      </c>
    </row>
    <row r="1373" spans="1:7" ht="15">
      <c r="A1373" s="105" t="s">
        <v>466</v>
      </c>
      <c r="B1373" s="103">
        <v>3</v>
      </c>
      <c r="C1373" s="107">
        <v>0.0009124934782454554</v>
      </c>
      <c r="D1373" s="103" t="s">
        <v>333</v>
      </c>
      <c r="E1373" s="103" t="b">
        <v>0</v>
      </c>
      <c r="F1373" s="103" t="b">
        <v>0</v>
      </c>
      <c r="G1373" s="103" t="b">
        <v>0</v>
      </c>
    </row>
    <row r="1374" spans="1:7" ht="15">
      <c r="A1374" s="105" t="s">
        <v>729</v>
      </c>
      <c r="B1374" s="103">
        <v>3</v>
      </c>
      <c r="C1374" s="107">
        <v>0.0009124934782454554</v>
      </c>
      <c r="D1374" s="103" t="s">
        <v>333</v>
      </c>
      <c r="E1374" s="103" t="b">
        <v>0</v>
      </c>
      <c r="F1374" s="103" t="b">
        <v>0</v>
      </c>
      <c r="G1374" s="103" t="b">
        <v>0</v>
      </c>
    </row>
    <row r="1375" spans="1:7" ht="15">
      <c r="A1375" s="105" t="s">
        <v>470</v>
      </c>
      <c r="B1375" s="103">
        <v>3</v>
      </c>
      <c r="C1375" s="107">
        <v>0.0009124934782454554</v>
      </c>
      <c r="D1375" s="103" t="s">
        <v>333</v>
      </c>
      <c r="E1375" s="103" t="b">
        <v>0</v>
      </c>
      <c r="F1375" s="103" t="b">
        <v>0</v>
      </c>
      <c r="G1375" s="103" t="b">
        <v>0</v>
      </c>
    </row>
    <row r="1376" spans="1:7" ht="15">
      <c r="A1376" s="105" t="s">
        <v>534</v>
      </c>
      <c r="B1376" s="103">
        <v>3</v>
      </c>
      <c r="C1376" s="107">
        <v>0.0009124934782454554</v>
      </c>
      <c r="D1376" s="103" t="s">
        <v>333</v>
      </c>
      <c r="E1376" s="103" t="b">
        <v>0</v>
      </c>
      <c r="F1376" s="103" t="b">
        <v>0</v>
      </c>
      <c r="G1376" s="103" t="b">
        <v>0</v>
      </c>
    </row>
    <row r="1377" spans="1:7" ht="15">
      <c r="A1377" s="105" t="s">
        <v>500</v>
      </c>
      <c r="B1377" s="103">
        <v>3</v>
      </c>
      <c r="C1377" s="107">
        <v>0.0015353671789238661</v>
      </c>
      <c r="D1377" s="103" t="s">
        <v>333</v>
      </c>
      <c r="E1377" s="103" t="b">
        <v>0</v>
      </c>
      <c r="F1377" s="103" t="b">
        <v>0</v>
      </c>
      <c r="G1377" s="103" t="b">
        <v>0</v>
      </c>
    </row>
    <row r="1378" spans="1:7" ht="15">
      <c r="A1378" s="105" t="s">
        <v>741</v>
      </c>
      <c r="B1378" s="103">
        <v>3</v>
      </c>
      <c r="C1378" s="107">
        <v>0.0009124934782454554</v>
      </c>
      <c r="D1378" s="103" t="s">
        <v>333</v>
      </c>
      <c r="E1378" s="103" t="b">
        <v>0</v>
      </c>
      <c r="F1378" s="103" t="b">
        <v>0</v>
      </c>
      <c r="G1378" s="103" t="b">
        <v>0</v>
      </c>
    </row>
    <row r="1379" spans="1:7" ht="15">
      <c r="A1379" s="105" t="s">
        <v>471</v>
      </c>
      <c r="B1379" s="103">
        <v>3</v>
      </c>
      <c r="C1379" s="107">
        <v>0.0009124934782454554</v>
      </c>
      <c r="D1379" s="103" t="s">
        <v>333</v>
      </c>
      <c r="E1379" s="103" t="b">
        <v>0</v>
      </c>
      <c r="F1379" s="103" t="b">
        <v>0</v>
      </c>
      <c r="G1379" s="103" t="b">
        <v>0</v>
      </c>
    </row>
    <row r="1380" spans="1:7" ht="15">
      <c r="A1380" s="105" t="s">
        <v>725</v>
      </c>
      <c r="B1380" s="103">
        <v>3</v>
      </c>
      <c r="C1380" s="107">
        <v>0.0009124934782454554</v>
      </c>
      <c r="D1380" s="103" t="s">
        <v>333</v>
      </c>
      <c r="E1380" s="103" t="b">
        <v>0</v>
      </c>
      <c r="F1380" s="103" t="b">
        <v>0</v>
      </c>
      <c r="G1380" s="103" t="b">
        <v>0</v>
      </c>
    </row>
    <row r="1381" spans="1:7" ht="15">
      <c r="A1381" s="105" t="s">
        <v>498</v>
      </c>
      <c r="B1381" s="103">
        <v>3</v>
      </c>
      <c r="C1381" s="107">
        <v>0.0009124934782454554</v>
      </c>
      <c r="D1381" s="103" t="s">
        <v>333</v>
      </c>
      <c r="E1381" s="103" t="b">
        <v>0</v>
      </c>
      <c r="F1381" s="103" t="b">
        <v>0</v>
      </c>
      <c r="G1381" s="103" t="b">
        <v>0</v>
      </c>
    </row>
    <row r="1382" spans="1:7" ht="15">
      <c r="A1382" s="105" t="s">
        <v>667</v>
      </c>
      <c r="B1382" s="103">
        <v>3</v>
      </c>
      <c r="C1382" s="107">
        <v>0.0011423776284486948</v>
      </c>
      <c r="D1382" s="103" t="s">
        <v>333</v>
      </c>
      <c r="E1382" s="103" t="b">
        <v>0</v>
      </c>
      <c r="F1382" s="103" t="b">
        <v>0</v>
      </c>
      <c r="G1382" s="103" t="b">
        <v>0</v>
      </c>
    </row>
    <row r="1383" spans="1:7" ht="15">
      <c r="A1383" s="105" t="s">
        <v>671</v>
      </c>
      <c r="B1383" s="103">
        <v>3</v>
      </c>
      <c r="C1383" s="107">
        <v>0.0011423776284486948</v>
      </c>
      <c r="D1383" s="103" t="s">
        <v>333</v>
      </c>
      <c r="E1383" s="103" t="b">
        <v>0</v>
      </c>
      <c r="F1383" s="103" t="b">
        <v>0</v>
      </c>
      <c r="G1383" s="103" t="b">
        <v>0</v>
      </c>
    </row>
    <row r="1384" spans="1:7" ht="15">
      <c r="A1384" s="105" t="s">
        <v>672</v>
      </c>
      <c r="B1384" s="103">
        <v>3</v>
      </c>
      <c r="C1384" s="107">
        <v>0.0011423776284486948</v>
      </c>
      <c r="D1384" s="103" t="s">
        <v>333</v>
      </c>
      <c r="E1384" s="103" t="b">
        <v>0</v>
      </c>
      <c r="F1384" s="103" t="b">
        <v>0</v>
      </c>
      <c r="G1384" s="103" t="b">
        <v>0</v>
      </c>
    </row>
    <row r="1385" spans="1:7" ht="15">
      <c r="A1385" s="105" t="s">
        <v>547</v>
      </c>
      <c r="B1385" s="103">
        <v>3</v>
      </c>
      <c r="C1385" s="107">
        <v>0.0011423776284486948</v>
      </c>
      <c r="D1385" s="103" t="s">
        <v>333</v>
      </c>
      <c r="E1385" s="103" t="b">
        <v>0</v>
      </c>
      <c r="F1385" s="103" t="b">
        <v>0</v>
      </c>
      <c r="G1385" s="103" t="b">
        <v>0</v>
      </c>
    </row>
    <row r="1386" spans="1:7" ht="15">
      <c r="A1386" s="105" t="s">
        <v>456</v>
      </c>
      <c r="B1386" s="103">
        <v>3</v>
      </c>
      <c r="C1386" s="107">
        <v>0.0009124934782454554</v>
      </c>
      <c r="D1386" s="103" t="s">
        <v>333</v>
      </c>
      <c r="E1386" s="103" t="b">
        <v>1</v>
      </c>
      <c r="F1386" s="103" t="b">
        <v>0</v>
      </c>
      <c r="G1386" s="103" t="b">
        <v>0</v>
      </c>
    </row>
    <row r="1387" spans="1:7" ht="15">
      <c r="A1387" s="105" t="s">
        <v>714</v>
      </c>
      <c r="B1387" s="103">
        <v>3</v>
      </c>
      <c r="C1387" s="107">
        <v>0.0015353671789238661</v>
      </c>
      <c r="D1387" s="103" t="s">
        <v>333</v>
      </c>
      <c r="E1387" s="103" t="b">
        <v>0</v>
      </c>
      <c r="F1387" s="103" t="b">
        <v>0</v>
      </c>
      <c r="G1387" s="103" t="b">
        <v>0</v>
      </c>
    </row>
    <row r="1388" spans="1:7" ht="15">
      <c r="A1388" s="105" t="s">
        <v>474</v>
      </c>
      <c r="B1388" s="103">
        <v>3</v>
      </c>
      <c r="C1388" s="107">
        <v>0.0015353671789238661</v>
      </c>
      <c r="D1388" s="103" t="s">
        <v>333</v>
      </c>
      <c r="E1388" s="103" t="b">
        <v>0</v>
      </c>
      <c r="F1388" s="103" t="b">
        <v>0</v>
      </c>
      <c r="G1388" s="103" t="b">
        <v>0</v>
      </c>
    </row>
    <row r="1389" spans="1:7" ht="15">
      <c r="A1389" s="105" t="s">
        <v>421</v>
      </c>
      <c r="B1389" s="103">
        <v>3</v>
      </c>
      <c r="C1389" s="107">
        <v>0.0015353671789238661</v>
      </c>
      <c r="D1389" s="103" t="s">
        <v>333</v>
      </c>
      <c r="E1389" s="103" t="b">
        <v>0</v>
      </c>
      <c r="F1389" s="103" t="b">
        <v>0</v>
      </c>
      <c r="G1389" s="103" t="b">
        <v>0</v>
      </c>
    </row>
    <row r="1390" spans="1:7" ht="15">
      <c r="A1390" s="105" t="s">
        <v>415</v>
      </c>
      <c r="B1390" s="103">
        <v>3</v>
      </c>
      <c r="C1390" s="107">
        <v>0.0011423776284486948</v>
      </c>
      <c r="D1390" s="103" t="s">
        <v>333</v>
      </c>
      <c r="E1390" s="103" t="b">
        <v>0</v>
      </c>
      <c r="F1390" s="103" t="b">
        <v>0</v>
      </c>
      <c r="G1390" s="103" t="b">
        <v>0</v>
      </c>
    </row>
    <row r="1391" spans="1:7" ht="15">
      <c r="A1391" s="105" t="s">
        <v>639</v>
      </c>
      <c r="B1391" s="103">
        <v>3</v>
      </c>
      <c r="C1391" s="107">
        <v>0.0011423776284486948</v>
      </c>
      <c r="D1391" s="103" t="s">
        <v>333</v>
      </c>
      <c r="E1391" s="103" t="b">
        <v>0</v>
      </c>
      <c r="F1391" s="103" t="b">
        <v>0</v>
      </c>
      <c r="G1391" s="103" t="b">
        <v>0</v>
      </c>
    </row>
    <row r="1392" spans="1:7" ht="15">
      <c r="A1392" s="105" t="s">
        <v>381</v>
      </c>
      <c r="B1392" s="103">
        <v>3</v>
      </c>
      <c r="C1392" s="107">
        <v>0.0011423776284486948</v>
      </c>
      <c r="D1392" s="103" t="s">
        <v>333</v>
      </c>
      <c r="E1392" s="103" t="b">
        <v>0</v>
      </c>
      <c r="F1392" s="103" t="b">
        <v>0</v>
      </c>
      <c r="G1392" s="103" t="b">
        <v>0</v>
      </c>
    </row>
    <row r="1393" spans="1:7" ht="15">
      <c r="A1393" s="105" t="s">
        <v>691</v>
      </c>
      <c r="B1393" s="103">
        <v>3</v>
      </c>
      <c r="C1393" s="107">
        <v>0.0011423776284486948</v>
      </c>
      <c r="D1393" s="103" t="s">
        <v>333</v>
      </c>
      <c r="E1393" s="103" t="b">
        <v>0</v>
      </c>
      <c r="F1393" s="103" t="b">
        <v>0</v>
      </c>
      <c r="G1393" s="103" t="b">
        <v>0</v>
      </c>
    </row>
    <row r="1394" spans="1:7" ht="15">
      <c r="A1394" s="105" t="s">
        <v>767</v>
      </c>
      <c r="B1394" s="103">
        <v>3</v>
      </c>
      <c r="C1394" s="107">
        <v>0.0009124934782454554</v>
      </c>
      <c r="D1394" s="103" t="s">
        <v>333</v>
      </c>
      <c r="E1394" s="103" t="b">
        <v>0</v>
      </c>
      <c r="F1394" s="103" t="b">
        <v>0</v>
      </c>
      <c r="G1394" s="103" t="b">
        <v>0</v>
      </c>
    </row>
    <row r="1395" spans="1:7" ht="15">
      <c r="A1395" s="105" t="s">
        <v>698</v>
      </c>
      <c r="B1395" s="103">
        <v>3</v>
      </c>
      <c r="C1395" s="107">
        <v>0.0009124934782454554</v>
      </c>
      <c r="D1395" s="103" t="s">
        <v>333</v>
      </c>
      <c r="E1395" s="103" t="b">
        <v>0</v>
      </c>
      <c r="F1395" s="103" t="b">
        <v>0</v>
      </c>
      <c r="G1395" s="103" t="b">
        <v>0</v>
      </c>
    </row>
    <row r="1396" spans="1:7" ht="15">
      <c r="A1396" s="105" t="s">
        <v>577</v>
      </c>
      <c r="B1396" s="103">
        <v>3</v>
      </c>
      <c r="C1396" s="107">
        <v>0.0009124934782454554</v>
      </c>
      <c r="D1396" s="103" t="s">
        <v>333</v>
      </c>
      <c r="E1396" s="103" t="b">
        <v>0</v>
      </c>
      <c r="F1396" s="103" t="b">
        <v>0</v>
      </c>
      <c r="G1396" s="103" t="b">
        <v>0</v>
      </c>
    </row>
    <row r="1397" spans="1:7" ht="15">
      <c r="A1397" s="105" t="s">
        <v>559</v>
      </c>
      <c r="B1397" s="103">
        <v>3</v>
      </c>
      <c r="C1397" s="107">
        <v>0.0015353671789238661</v>
      </c>
      <c r="D1397" s="103" t="s">
        <v>333</v>
      </c>
      <c r="E1397" s="103" t="b">
        <v>0</v>
      </c>
      <c r="F1397" s="103" t="b">
        <v>0</v>
      </c>
      <c r="G1397" s="103" t="b">
        <v>0</v>
      </c>
    </row>
    <row r="1398" spans="1:7" ht="15">
      <c r="A1398" s="105" t="s">
        <v>719</v>
      </c>
      <c r="B1398" s="103">
        <v>3</v>
      </c>
      <c r="C1398" s="107">
        <v>0.0011423776284486948</v>
      </c>
      <c r="D1398" s="103" t="s">
        <v>333</v>
      </c>
      <c r="E1398" s="103" t="b">
        <v>0</v>
      </c>
      <c r="F1398" s="103" t="b">
        <v>0</v>
      </c>
      <c r="G1398" s="103" t="b">
        <v>0</v>
      </c>
    </row>
    <row r="1399" spans="1:7" ht="15">
      <c r="A1399" s="105" t="s">
        <v>815</v>
      </c>
      <c r="B1399" s="103">
        <v>3</v>
      </c>
      <c r="C1399" s="107">
        <v>0.0011423776284486948</v>
      </c>
      <c r="D1399" s="103" t="s">
        <v>333</v>
      </c>
      <c r="E1399" s="103" t="b">
        <v>1</v>
      </c>
      <c r="F1399" s="103" t="b">
        <v>0</v>
      </c>
      <c r="G1399" s="103" t="b">
        <v>0</v>
      </c>
    </row>
    <row r="1400" spans="1:7" ht="15">
      <c r="A1400" s="105" t="s">
        <v>781</v>
      </c>
      <c r="B1400" s="103">
        <v>3</v>
      </c>
      <c r="C1400" s="107">
        <v>0.0011423776284486948</v>
      </c>
      <c r="D1400" s="103" t="s">
        <v>333</v>
      </c>
      <c r="E1400" s="103" t="b">
        <v>0</v>
      </c>
      <c r="F1400" s="103" t="b">
        <v>0</v>
      </c>
      <c r="G1400" s="103" t="b">
        <v>0</v>
      </c>
    </row>
    <row r="1401" spans="1:7" ht="15">
      <c r="A1401" s="105" t="s">
        <v>461</v>
      </c>
      <c r="B1401" s="103">
        <v>3</v>
      </c>
      <c r="C1401" s="107">
        <v>0.0009124934782454554</v>
      </c>
      <c r="D1401" s="103" t="s">
        <v>333</v>
      </c>
      <c r="E1401" s="103" t="b">
        <v>0</v>
      </c>
      <c r="F1401" s="103" t="b">
        <v>0</v>
      </c>
      <c r="G1401" s="103" t="b">
        <v>0</v>
      </c>
    </row>
    <row r="1402" spans="1:7" ht="15">
      <c r="A1402" s="105" t="s">
        <v>619</v>
      </c>
      <c r="B1402" s="103">
        <v>3</v>
      </c>
      <c r="C1402" s="107">
        <v>0.0011423776284486948</v>
      </c>
      <c r="D1402" s="103" t="s">
        <v>333</v>
      </c>
      <c r="E1402" s="103" t="b">
        <v>0</v>
      </c>
      <c r="F1402" s="103" t="b">
        <v>0</v>
      </c>
      <c r="G1402" s="103" t="b">
        <v>0</v>
      </c>
    </row>
    <row r="1403" spans="1:7" ht="15">
      <c r="A1403" s="105" t="s">
        <v>475</v>
      </c>
      <c r="B1403" s="103">
        <v>3</v>
      </c>
      <c r="C1403" s="107">
        <v>0.0009124934782454554</v>
      </c>
      <c r="D1403" s="103" t="s">
        <v>333</v>
      </c>
      <c r="E1403" s="103" t="b">
        <v>0</v>
      </c>
      <c r="F1403" s="103" t="b">
        <v>0</v>
      </c>
      <c r="G1403" s="103" t="b">
        <v>0</v>
      </c>
    </row>
    <row r="1404" spans="1:7" ht="15">
      <c r="A1404" s="105" t="s">
        <v>825</v>
      </c>
      <c r="B1404" s="103">
        <v>3</v>
      </c>
      <c r="C1404" s="107">
        <v>0.0011423776284486948</v>
      </c>
      <c r="D1404" s="103" t="s">
        <v>333</v>
      </c>
      <c r="E1404" s="103" t="b">
        <v>0</v>
      </c>
      <c r="F1404" s="103" t="b">
        <v>0</v>
      </c>
      <c r="G1404" s="103" t="b">
        <v>0</v>
      </c>
    </row>
    <row r="1405" spans="1:7" ht="15">
      <c r="A1405" s="105" t="s">
        <v>544</v>
      </c>
      <c r="B1405" s="103">
        <v>3</v>
      </c>
      <c r="C1405" s="107">
        <v>0.0011423776284486948</v>
      </c>
      <c r="D1405" s="103" t="s">
        <v>333</v>
      </c>
      <c r="E1405" s="103" t="b">
        <v>0</v>
      </c>
      <c r="F1405" s="103" t="b">
        <v>0</v>
      </c>
      <c r="G1405" s="103" t="b">
        <v>0</v>
      </c>
    </row>
    <row r="1406" spans="1:7" ht="15">
      <c r="A1406" s="105" t="s">
        <v>446</v>
      </c>
      <c r="B1406" s="103">
        <v>3</v>
      </c>
      <c r="C1406" s="107">
        <v>0.0011423776284486948</v>
      </c>
      <c r="D1406" s="103" t="s">
        <v>333</v>
      </c>
      <c r="E1406" s="103" t="b">
        <v>0</v>
      </c>
      <c r="F1406" s="103" t="b">
        <v>0</v>
      </c>
      <c r="G1406" s="103" t="b">
        <v>0</v>
      </c>
    </row>
    <row r="1407" spans="1:7" ht="15">
      <c r="A1407" s="105" t="s">
        <v>642</v>
      </c>
      <c r="B1407" s="103">
        <v>3</v>
      </c>
      <c r="C1407" s="107">
        <v>0.0009124934782454554</v>
      </c>
      <c r="D1407" s="103" t="s">
        <v>333</v>
      </c>
      <c r="E1407" s="103" t="b">
        <v>0</v>
      </c>
      <c r="F1407" s="103" t="b">
        <v>0</v>
      </c>
      <c r="G1407" s="103" t="b">
        <v>0</v>
      </c>
    </row>
    <row r="1408" spans="1:7" ht="15">
      <c r="A1408" s="105" t="s">
        <v>728</v>
      </c>
      <c r="B1408" s="103">
        <v>3</v>
      </c>
      <c r="C1408" s="107">
        <v>0.0009124934782454554</v>
      </c>
      <c r="D1408" s="103" t="s">
        <v>333</v>
      </c>
      <c r="E1408" s="103" t="b">
        <v>0</v>
      </c>
      <c r="F1408" s="103" t="b">
        <v>0</v>
      </c>
      <c r="G1408" s="103" t="b">
        <v>0</v>
      </c>
    </row>
    <row r="1409" spans="1:7" ht="15">
      <c r="A1409" s="105" t="s">
        <v>842</v>
      </c>
      <c r="B1409" s="103">
        <v>3</v>
      </c>
      <c r="C1409" s="107">
        <v>0.0015353671789238661</v>
      </c>
      <c r="D1409" s="103" t="s">
        <v>333</v>
      </c>
      <c r="E1409" s="103" t="b">
        <v>0</v>
      </c>
      <c r="F1409" s="103" t="b">
        <v>0</v>
      </c>
      <c r="G1409" s="103" t="b">
        <v>0</v>
      </c>
    </row>
    <row r="1410" spans="1:7" ht="15">
      <c r="A1410" s="105" t="s">
        <v>599</v>
      </c>
      <c r="B1410" s="103">
        <v>3</v>
      </c>
      <c r="C1410" s="107">
        <v>0.0011423776284486948</v>
      </c>
      <c r="D1410" s="103" t="s">
        <v>333</v>
      </c>
      <c r="E1410" s="103" t="b">
        <v>0</v>
      </c>
      <c r="F1410" s="103" t="b">
        <v>0</v>
      </c>
      <c r="G1410" s="103" t="b">
        <v>0</v>
      </c>
    </row>
    <row r="1411" spans="1:7" ht="15">
      <c r="A1411" s="105" t="s">
        <v>689</v>
      </c>
      <c r="B1411" s="103">
        <v>3</v>
      </c>
      <c r="C1411" s="107">
        <v>0.0011423776284486948</v>
      </c>
      <c r="D1411" s="103" t="s">
        <v>333</v>
      </c>
      <c r="E1411" s="103" t="b">
        <v>0</v>
      </c>
      <c r="F1411" s="103" t="b">
        <v>0</v>
      </c>
      <c r="G1411" s="103" t="b">
        <v>0</v>
      </c>
    </row>
    <row r="1412" spans="1:7" ht="15">
      <c r="A1412" s="105" t="s">
        <v>580</v>
      </c>
      <c r="B1412" s="103">
        <v>3</v>
      </c>
      <c r="C1412" s="107">
        <v>0.0009124934782454554</v>
      </c>
      <c r="D1412" s="103" t="s">
        <v>333</v>
      </c>
      <c r="E1412" s="103" t="b">
        <v>0</v>
      </c>
      <c r="F1412" s="103" t="b">
        <v>0</v>
      </c>
      <c r="G1412" s="103" t="b">
        <v>0</v>
      </c>
    </row>
    <row r="1413" spans="1:7" ht="15">
      <c r="A1413" s="105" t="s">
        <v>451</v>
      </c>
      <c r="B1413" s="103">
        <v>3</v>
      </c>
      <c r="C1413" s="107">
        <v>0.0009124934782454554</v>
      </c>
      <c r="D1413" s="103" t="s">
        <v>333</v>
      </c>
      <c r="E1413" s="103" t="b">
        <v>0</v>
      </c>
      <c r="F1413" s="103" t="b">
        <v>0</v>
      </c>
      <c r="G1413" s="103" t="b">
        <v>0</v>
      </c>
    </row>
    <row r="1414" spans="1:7" ht="15">
      <c r="A1414" s="105" t="s">
        <v>607</v>
      </c>
      <c r="B1414" s="103">
        <v>3</v>
      </c>
      <c r="C1414" s="107">
        <v>0.0015353671789238661</v>
      </c>
      <c r="D1414" s="103" t="s">
        <v>333</v>
      </c>
      <c r="E1414" s="103" t="b">
        <v>0</v>
      </c>
      <c r="F1414" s="103" t="b">
        <v>0</v>
      </c>
      <c r="G1414" s="103" t="b">
        <v>0</v>
      </c>
    </row>
    <row r="1415" spans="1:7" ht="15">
      <c r="A1415" s="105" t="s">
        <v>398</v>
      </c>
      <c r="B1415" s="103">
        <v>3</v>
      </c>
      <c r="C1415" s="107">
        <v>0.0015353671789238661</v>
      </c>
      <c r="D1415" s="103" t="s">
        <v>333</v>
      </c>
      <c r="E1415" s="103" t="b">
        <v>0</v>
      </c>
      <c r="F1415" s="103" t="b">
        <v>0</v>
      </c>
      <c r="G1415" s="103" t="b">
        <v>0</v>
      </c>
    </row>
    <row r="1416" spans="1:7" ht="15">
      <c r="A1416" s="105" t="s">
        <v>804</v>
      </c>
      <c r="B1416" s="103">
        <v>3</v>
      </c>
      <c r="C1416" s="107">
        <v>0.0015353671789238661</v>
      </c>
      <c r="D1416" s="103" t="s">
        <v>333</v>
      </c>
      <c r="E1416" s="103" t="b">
        <v>0</v>
      </c>
      <c r="F1416" s="103" t="b">
        <v>0</v>
      </c>
      <c r="G1416" s="103" t="b">
        <v>0</v>
      </c>
    </row>
    <row r="1417" spans="1:7" ht="15">
      <c r="A1417" s="105" t="s">
        <v>805</v>
      </c>
      <c r="B1417" s="103">
        <v>3</v>
      </c>
      <c r="C1417" s="107">
        <v>0.0015353671789238661</v>
      </c>
      <c r="D1417" s="103" t="s">
        <v>333</v>
      </c>
      <c r="E1417" s="103" t="b">
        <v>0</v>
      </c>
      <c r="F1417" s="103" t="b">
        <v>0</v>
      </c>
      <c r="G1417" s="103" t="b">
        <v>0</v>
      </c>
    </row>
    <row r="1418" spans="1:7" ht="15">
      <c r="A1418" s="105" t="s">
        <v>680</v>
      </c>
      <c r="B1418" s="103">
        <v>3</v>
      </c>
      <c r="C1418" s="107">
        <v>0.0015353671789238661</v>
      </c>
      <c r="D1418" s="103" t="s">
        <v>333</v>
      </c>
      <c r="E1418" s="103" t="b">
        <v>0</v>
      </c>
      <c r="F1418" s="103" t="b">
        <v>0</v>
      </c>
      <c r="G1418" s="103" t="b">
        <v>0</v>
      </c>
    </row>
    <row r="1419" spans="1:7" ht="15">
      <c r="A1419" s="105" t="s">
        <v>609</v>
      </c>
      <c r="B1419" s="103">
        <v>3</v>
      </c>
      <c r="C1419" s="107">
        <v>0.0015353671789238661</v>
      </c>
      <c r="D1419" s="103" t="s">
        <v>333</v>
      </c>
      <c r="E1419" s="103" t="b">
        <v>0</v>
      </c>
      <c r="F1419" s="103" t="b">
        <v>0</v>
      </c>
      <c r="G1419" s="103" t="b">
        <v>0</v>
      </c>
    </row>
    <row r="1420" spans="1:7" ht="15">
      <c r="A1420" s="105" t="s">
        <v>578</v>
      </c>
      <c r="B1420" s="103">
        <v>3</v>
      </c>
      <c r="C1420" s="107">
        <v>0.0011423776284486948</v>
      </c>
      <c r="D1420" s="103" t="s">
        <v>333</v>
      </c>
      <c r="E1420" s="103" t="b">
        <v>0</v>
      </c>
      <c r="F1420" s="103" t="b">
        <v>0</v>
      </c>
      <c r="G1420" s="103" t="b">
        <v>0</v>
      </c>
    </row>
    <row r="1421" spans="1:7" ht="15">
      <c r="A1421" s="105" t="s">
        <v>556</v>
      </c>
      <c r="B1421" s="103">
        <v>3</v>
      </c>
      <c r="C1421" s="107">
        <v>0.0015353671789238661</v>
      </c>
      <c r="D1421" s="103" t="s">
        <v>333</v>
      </c>
      <c r="E1421" s="103" t="b">
        <v>0</v>
      </c>
      <c r="F1421" s="103" t="b">
        <v>0</v>
      </c>
      <c r="G1421" s="103" t="b">
        <v>0</v>
      </c>
    </row>
    <row r="1422" spans="1:7" ht="15">
      <c r="A1422" s="105" t="s">
        <v>535</v>
      </c>
      <c r="B1422" s="103">
        <v>3</v>
      </c>
      <c r="C1422" s="107">
        <v>0.0011423776284486948</v>
      </c>
      <c r="D1422" s="103" t="s">
        <v>333</v>
      </c>
      <c r="E1422" s="103" t="b">
        <v>0</v>
      </c>
      <c r="F1422" s="103" t="b">
        <v>0</v>
      </c>
      <c r="G1422" s="103" t="b">
        <v>0</v>
      </c>
    </row>
    <row r="1423" spans="1:7" ht="15">
      <c r="A1423" s="105" t="s">
        <v>533</v>
      </c>
      <c r="B1423" s="103">
        <v>3</v>
      </c>
      <c r="C1423" s="107">
        <v>0.0011423776284486948</v>
      </c>
      <c r="D1423" s="103" t="s">
        <v>333</v>
      </c>
      <c r="E1423" s="103" t="b">
        <v>0</v>
      </c>
      <c r="F1423" s="103" t="b">
        <v>0</v>
      </c>
      <c r="G1423" s="103" t="b">
        <v>0</v>
      </c>
    </row>
    <row r="1424" spans="1:7" ht="15">
      <c r="A1424" s="105" t="s">
        <v>727</v>
      </c>
      <c r="B1424" s="103">
        <v>3</v>
      </c>
      <c r="C1424" s="107">
        <v>0.0015353671789238661</v>
      </c>
      <c r="D1424" s="103" t="s">
        <v>333</v>
      </c>
      <c r="E1424" s="103" t="b">
        <v>0</v>
      </c>
      <c r="F1424" s="103" t="b">
        <v>0</v>
      </c>
      <c r="G1424" s="103" t="b">
        <v>0</v>
      </c>
    </row>
    <row r="1425" spans="1:7" ht="15">
      <c r="A1425" s="105" t="s">
        <v>730</v>
      </c>
      <c r="B1425" s="103">
        <v>3</v>
      </c>
      <c r="C1425" s="107">
        <v>0.0015353671789238661</v>
      </c>
      <c r="D1425" s="103" t="s">
        <v>333</v>
      </c>
      <c r="E1425" s="103" t="b">
        <v>0</v>
      </c>
      <c r="F1425" s="103" t="b">
        <v>0</v>
      </c>
      <c r="G1425" s="103" t="b">
        <v>0</v>
      </c>
    </row>
    <row r="1426" spans="1:7" ht="15">
      <c r="A1426" s="105" t="s">
        <v>509</v>
      </c>
      <c r="B1426" s="103">
        <v>2</v>
      </c>
      <c r="C1426" s="107">
        <v>0.0007615850856324631</v>
      </c>
      <c r="D1426" s="103" t="s">
        <v>333</v>
      </c>
      <c r="E1426" s="103" t="b">
        <v>0</v>
      </c>
      <c r="F1426" s="103" t="b">
        <v>0</v>
      </c>
      <c r="G1426" s="103" t="b">
        <v>0</v>
      </c>
    </row>
    <row r="1427" spans="1:7" ht="15">
      <c r="A1427" s="105" t="s">
        <v>773</v>
      </c>
      <c r="B1427" s="103">
        <v>2</v>
      </c>
      <c r="C1427" s="107">
        <v>0.0007615850856324631</v>
      </c>
      <c r="D1427" s="103" t="s">
        <v>333</v>
      </c>
      <c r="E1427" s="103" t="b">
        <v>0</v>
      </c>
      <c r="F1427" s="103" t="b">
        <v>0</v>
      </c>
      <c r="G1427" s="103" t="b">
        <v>0</v>
      </c>
    </row>
    <row r="1428" spans="1:7" ht="15">
      <c r="A1428" s="105" t="s">
        <v>835</v>
      </c>
      <c r="B1428" s="103">
        <v>2</v>
      </c>
      <c r="C1428" s="107">
        <v>0.0007615850856324631</v>
      </c>
      <c r="D1428" s="103" t="s">
        <v>333</v>
      </c>
      <c r="E1428" s="103" t="b">
        <v>0</v>
      </c>
      <c r="F1428" s="103" t="b">
        <v>0</v>
      </c>
      <c r="G1428" s="103" t="b">
        <v>0</v>
      </c>
    </row>
    <row r="1429" spans="1:7" ht="15">
      <c r="A1429" s="105" t="s">
        <v>744</v>
      </c>
      <c r="B1429" s="103">
        <v>2</v>
      </c>
      <c r="C1429" s="107">
        <v>0.0007615850856324631</v>
      </c>
      <c r="D1429" s="103" t="s">
        <v>333</v>
      </c>
      <c r="E1429" s="103" t="b">
        <v>0</v>
      </c>
      <c r="F1429" s="103" t="b">
        <v>0</v>
      </c>
      <c r="G1429" s="103" t="b">
        <v>0</v>
      </c>
    </row>
    <row r="1430" spans="1:7" ht="15">
      <c r="A1430" s="105" t="s">
        <v>930</v>
      </c>
      <c r="B1430" s="103">
        <v>2</v>
      </c>
      <c r="C1430" s="107">
        <v>0.0010235781192825773</v>
      </c>
      <c r="D1430" s="103" t="s">
        <v>333</v>
      </c>
      <c r="E1430" s="103" t="b">
        <v>0</v>
      </c>
      <c r="F1430" s="103" t="b">
        <v>0</v>
      </c>
      <c r="G1430" s="103" t="b">
        <v>0</v>
      </c>
    </row>
    <row r="1431" spans="1:7" ht="15">
      <c r="A1431" s="105" t="s">
        <v>650</v>
      </c>
      <c r="B1431" s="103">
        <v>2</v>
      </c>
      <c r="C1431" s="107">
        <v>0.0007615850856324631</v>
      </c>
      <c r="D1431" s="103" t="s">
        <v>333</v>
      </c>
      <c r="E1431" s="103" t="b">
        <v>0</v>
      </c>
      <c r="F1431" s="103" t="b">
        <v>0</v>
      </c>
      <c r="G1431" s="103" t="b">
        <v>0</v>
      </c>
    </row>
    <row r="1432" spans="1:7" ht="15">
      <c r="A1432" s="105" t="s">
        <v>931</v>
      </c>
      <c r="B1432" s="103">
        <v>2</v>
      </c>
      <c r="C1432" s="107">
        <v>0.0007615850856324631</v>
      </c>
      <c r="D1432" s="103" t="s">
        <v>333</v>
      </c>
      <c r="E1432" s="103" t="b">
        <v>0</v>
      </c>
      <c r="F1432" s="103" t="b">
        <v>0</v>
      </c>
      <c r="G1432" s="103" t="b">
        <v>0</v>
      </c>
    </row>
    <row r="1433" spans="1:7" ht="15">
      <c r="A1433" s="105" t="s">
        <v>581</v>
      </c>
      <c r="B1433" s="103">
        <v>2</v>
      </c>
      <c r="C1433" s="107">
        <v>0.0007615850856324631</v>
      </c>
      <c r="D1433" s="103" t="s">
        <v>333</v>
      </c>
      <c r="E1433" s="103" t="b">
        <v>0</v>
      </c>
      <c r="F1433" s="103" t="b">
        <v>0</v>
      </c>
      <c r="G1433" s="103" t="b">
        <v>0</v>
      </c>
    </row>
    <row r="1434" spans="1:7" ht="15">
      <c r="A1434" s="105" t="s">
        <v>937</v>
      </c>
      <c r="B1434" s="103">
        <v>2</v>
      </c>
      <c r="C1434" s="107">
        <v>0.0007615850856324631</v>
      </c>
      <c r="D1434" s="103" t="s">
        <v>333</v>
      </c>
      <c r="E1434" s="103" t="b">
        <v>0</v>
      </c>
      <c r="F1434" s="103" t="b">
        <v>0</v>
      </c>
      <c r="G1434" s="103" t="b">
        <v>0</v>
      </c>
    </row>
    <row r="1435" spans="1:7" ht="15">
      <c r="A1435" s="105" t="s">
        <v>541</v>
      </c>
      <c r="B1435" s="103">
        <v>2</v>
      </c>
      <c r="C1435" s="107">
        <v>0.0007615850856324631</v>
      </c>
      <c r="D1435" s="103" t="s">
        <v>333</v>
      </c>
      <c r="E1435" s="103" t="b">
        <v>0</v>
      </c>
      <c r="F1435" s="103" t="b">
        <v>0</v>
      </c>
      <c r="G1435" s="103" t="b">
        <v>0</v>
      </c>
    </row>
    <row r="1436" spans="1:7" ht="15">
      <c r="A1436" s="105" t="s">
        <v>938</v>
      </c>
      <c r="B1436" s="103">
        <v>2</v>
      </c>
      <c r="C1436" s="107">
        <v>0.0007615850856324631</v>
      </c>
      <c r="D1436" s="103" t="s">
        <v>333</v>
      </c>
      <c r="E1436" s="103" t="b">
        <v>0</v>
      </c>
      <c r="F1436" s="103" t="b">
        <v>0</v>
      </c>
      <c r="G1436" s="103" t="b">
        <v>0</v>
      </c>
    </row>
    <row r="1437" spans="1:7" ht="15">
      <c r="A1437" s="105" t="s">
        <v>542</v>
      </c>
      <c r="B1437" s="103">
        <v>2</v>
      </c>
      <c r="C1437" s="107">
        <v>0.0007615850856324631</v>
      </c>
      <c r="D1437" s="103" t="s">
        <v>333</v>
      </c>
      <c r="E1437" s="103" t="b">
        <v>0</v>
      </c>
      <c r="F1437" s="103" t="b">
        <v>0</v>
      </c>
      <c r="G1437" s="103" t="b">
        <v>0</v>
      </c>
    </row>
    <row r="1438" spans="1:7" ht="15">
      <c r="A1438" s="105" t="s">
        <v>940</v>
      </c>
      <c r="B1438" s="103">
        <v>2</v>
      </c>
      <c r="C1438" s="107">
        <v>0.0007615850856324631</v>
      </c>
      <c r="D1438" s="103" t="s">
        <v>333</v>
      </c>
      <c r="E1438" s="103" t="b">
        <v>0</v>
      </c>
      <c r="F1438" s="103" t="b">
        <v>0</v>
      </c>
      <c r="G1438" s="103" t="b">
        <v>0</v>
      </c>
    </row>
    <row r="1439" spans="1:7" ht="15">
      <c r="A1439" s="105" t="s">
        <v>472</v>
      </c>
      <c r="B1439" s="103">
        <v>2</v>
      </c>
      <c r="C1439" s="107">
        <v>0.0010235781192825773</v>
      </c>
      <c r="D1439" s="103" t="s">
        <v>333</v>
      </c>
      <c r="E1439" s="103" t="b">
        <v>0</v>
      </c>
      <c r="F1439" s="103" t="b">
        <v>0</v>
      </c>
      <c r="G1439" s="103" t="b">
        <v>0</v>
      </c>
    </row>
    <row r="1440" spans="1:7" ht="15">
      <c r="A1440" s="105" t="s">
        <v>941</v>
      </c>
      <c r="B1440" s="103">
        <v>2</v>
      </c>
      <c r="C1440" s="107">
        <v>0.0007615850856324631</v>
      </c>
      <c r="D1440" s="103" t="s">
        <v>333</v>
      </c>
      <c r="E1440" s="103" t="b">
        <v>0</v>
      </c>
      <c r="F1440" s="103" t="b">
        <v>0</v>
      </c>
      <c r="G1440" s="103" t="b">
        <v>0</v>
      </c>
    </row>
    <row r="1441" spans="1:7" ht="15">
      <c r="A1441" s="105" t="s">
        <v>748</v>
      </c>
      <c r="B1441" s="103">
        <v>2</v>
      </c>
      <c r="C1441" s="107">
        <v>0.0007615850856324631</v>
      </c>
      <c r="D1441" s="103" t="s">
        <v>333</v>
      </c>
      <c r="E1441" s="103" t="b">
        <v>0</v>
      </c>
      <c r="F1441" s="103" t="b">
        <v>0</v>
      </c>
      <c r="G1441" s="103" t="b">
        <v>0</v>
      </c>
    </row>
    <row r="1442" spans="1:7" ht="15">
      <c r="A1442" s="105" t="s">
        <v>943</v>
      </c>
      <c r="B1442" s="103">
        <v>2</v>
      </c>
      <c r="C1442" s="107">
        <v>0.0007615850856324631</v>
      </c>
      <c r="D1442" s="103" t="s">
        <v>333</v>
      </c>
      <c r="E1442" s="103" t="b">
        <v>0</v>
      </c>
      <c r="F1442" s="103" t="b">
        <v>0</v>
      </c>
      <c r="G1442" s="103" t="b">
        <v>0</v>
      </c>
    </row>
    <row r="1443" spans="1:7" ht="15">
      <c r="A1443" s="105" t="s">
        <v>921</v>
      </c>
      <c r="B1443" s="103">
        <v>2</v>
      </c>
      <c r="C1443" s="107">
        <v>0.0007615850856324631</v>
      </c>
      <c r="D1443" s="103" t="s">
        <v>333</v>
      </c>
      <c r="E1443" s="103" t="b">
        <v>0</v>
      </c>
      <c r="F1443" s="103" t="b">
        <v>0</v>
      </c>
      <c r="G1443" s="103" t="b">
        <v>0</v>
      </c>
    </row>
    <row r="1444" spans="1:7" ht="15">
      <c r="A1444" s="105" t="s">
        <v>945</v>
      </c>
      <c r="B1444" s="103">
        <v>2</v>
      </c>
      <c r="C1444" s="107">
        <v>0.0007615850856324631</v>
      </c>
      <c r="D1444" s="103" t="s">
        <v>333</v>
      </c>
      <c r="E1444" s="103" t="b">
        <v>0</v>
      </c>
      <c r="F1444" s="103" t="b">
        <v>0</v>
      </c>
      <c r="G1444" s="103" t="b">
        <v>0</v>
      </c>
    </row>
    <row r="1445" spans="1:7" ht="15">
      <c r="A1445" s="105" t="s">
        <v>743</v>
      </c>
      <c r="B1445" s="103">
        <v>2</v>
      </c>
      <c r="C1445" s="107">
        <v>0.0007615850856324631</v>
      </c>
      <c r="D1445" s="103" t="s">
        <v>333</v>
      </c>
      <c r="E1445" s="103" t="b">
        <v>0</v>
      </c>
      <c r="F1445" s="103" t="b">
        <v>0</v>
      </c>
      <c r="G1445" s="103" t="b">
        <v>0</v>
      </c>
    </row>
    <row r="1446" spans="1:7" ht="15">
      <c r="A1446" s="105" t="s">
        <v>946</v>
      </c>
      <c r="B1446" s="103">
        <v>2</v>
      </c>
      <c r="C1446" s="107">
        <v>0.0007615850856324631</v>
      </c>
      <c r="D1446" s="103" t="s">
        <v>333</v>
      </c>
      <c r="E1446" s="103" t="b">
        <v>0</v>
      </c>
      <c r="F1446" s="103" t="b">
        <v>0</v>
      </c>
      <c r="G1446" s="103" t="b">
        <v>0</v>
      </c>
    </row>
    <row r="1447" spans="1:7" ht="15">
      <c r="A1447" s="105" t="s">
        <v>947</v>
      </c>
      <c r="B1447" s="103">
        <v>2</v>
      </c>
      <c r="C1447" s="107">
        <v>0.0010235781192825773</v>
      </c>
      <c r="D1447" s="103" t="s">
        <v>333</v>
      </c>
      <c r="E1447" s="103" t="b">
        <v>0</v>
      </c>
      <c r="F1447" s="103" t="b">
        <v>0</v>
      </c>
      <c r="G1447" s="103" t="b">
        <v>0</v>
      </c>
    </row>
    <row r="1448" spans="1:7" ht="15">
      <c r="A1448" s="105" t="s">
        <v>948</v>
      </c>
      <c r="B1448" s="103">
        <v>2</v>
      </c>
      <c r="C1448" s="107">
        <v>0.0007615850856324631</v>
      </c>
      <c r="D1448" s="103" t="s">
        <v>333</v>
      </c>
      <c r="E1448" s="103" t="b">
        <v>0</v>
      </c>
      <c r="F1448" s="103" t="b">
        <v>0</v>
      </c>
      <c r="G1448" s="103" t="b">
        <v>0</v>
      </c>
    </row>
    <row r="1449" spans="1:7" ht="15">
      <c r="A1449" s="105" t="s">
        <v>927</v>
      </c>
      <c r="B1449" s="103">
        <v>2</v>
      </c>
      <c r="C1449" s="107">
        <v>0.0007615850856324631</v>
      </c>
      <c r="D1449" s="103" t="s">
        <v>333</v>
      </c>
      <c r="E1449" s="103" t="b">
        <v>0</v>
      </c>
      <c r="F1449" s="103" t="b">
        <v>0</v>
      </c>
      <c r="G1449" s="103" t="b">
        <v>0</v>
      </c>
    </row>
    <row r="1450" spans="1:7" ht="15">
      <c r="A1450" s="105" t="s">
        <v>742</v>
      </c>
      <c r="B1450" s="103">
        <v>2</v>
      </c>
      <c r="C1450" s="107">
        <v>0.0007615850856324631</v>
      </c>
      <c r="D1450" s="103" t="s">
        <v>333</v>
      </c>
      <c r="E1450" s="103" t="b">
        <v>0</v>
      </c>
      <c r="F1450" s="103" t="b">
        <v>0</v>
      </c>
      <c r="G1450" s="103" t="b">
        <v>0</v>
      </c>
    </row>
    <row r="1451" spans="1:7" ht="15">
      <c r="A1451" s="105" t="s">
        <v>750</v>
      </c>
      <c r="B1451" s="103">
        <v>2</v>
      </c>
      <c r="C1451" s="107">
        <v>0.0007615850856324631</v>
      </c>
      <c r="D1451" s="103" t="s">
        <v>333</v>
      </c>
      <c r="E1451" s="103" t="b">
        <v>0</v>
      </c>
      <c r="F1451" s="103" t="b">
        <v>0</v>
      </c>
      <c r="G1451" s="103" t="b">
        <v>0</v>
      </c>
    </row>
    <row r="1452" spans="1:7" ht="15">
      <c r="A1452" s="105" t="s">
        <v>652</v>
      </c>
      <c r="B1452" s="103">
        <v>2</v>
      </c>
      <c r="C1452" s="107">
        <v>0.0007615850856324631</v>
      </c>
      <c r="D1452" s="103" t="s">
        <v>333</v>
      </c>
      <c r="E1452" s="103" t="b">
        <v>0</v>
      </c>
      <c r="F1452" s="103" t="b">
        <v>1</v>
      </c>
      <c r="G1452" s="103" t="b">
        <v>0</v>
      </c>
    </row>
    <row r="1453" spans="1:7" ht="15">
      <c r="A1453" s="105" t="s">
        <v>731</v>
      </c>
      <c r="B1453" s="103">
        <v>2</v>
      </c>
      <c r="C1453" s="107">
        <v>0.0007615850856324631</v>
      </c>
      <c r="D1453" s="103" t="s">
        <v>333</v>
      </c>
      <c r="E1453" s="103" t="b">
        <v>0</v>
      </c>
      <c r="F1453" s="103" t="b">
        <v>0</v>
      </c>
      <c r="G1453" s="103" t="b">
        <v>0</v>
      </c>
    </row>
    <row r="1454" spans="1:7" ht="15">
      <c r="A1454" s="105" t="s">
        <v>653</v>
      </c>
      <c r="B1454" s="103">
        <v>2</v>
      </c>
      <c r="C1454" s="107">
        <v>0.0007615850856324631</v>
      </c>
      <c r="D1454" s="103" t="s">
        <v>333</v>
      </c>
      <c r="E1454" s="103" t="b">
        <v>0</v>
      </c>
      <c r="F1454" s="103" t="b">
        <v>0</v>
      </c>
      <c r="G1454" s="103" t="b">
        <v>0</v>
      </c>
    </row>
    <row r="1455" spans="1:7" ht="15">
      <c r="A1455" s="105" t="s">
        <v>953</v>
      </c>
      <c r="B1455" s="103">
        <v>2</v>
      </c>
      <c r="C1455" s="107">
        <v>0.0007615850856324631</v>
      </c>
      <c r="D1455" s="103" t="s">
        <v>333</v>
      </c>
      <c r="E1455" s="103" t="b">
        <v>0</v>
      </c>
      <c r="F1455" s="103" t="b">
        <v>1</v>
      </c>
      <c r="G1455" s="103" t="b">
        <v>0</v>
      </c>
    </row>
    <row r="1456" spans="1:7" ht="15">
      <c r="A1456" s="105" t="s">
        <v>501</v>
      </c>
      <c r="B1456" s="103">
        <v>2</v>
      </c>
      <c r="C1456" s="107">
        <v>0.0007615850856324631</v>
      </c>
      <c r="D1456" s="103" t="s">
        <v>333</v>
      </c>
      <c r="E1456" s="103" t="b">
        <v>0</v>
      </c>
      <c r="F1456" s="103" t="b">
        <v>0</v>
      </c>
      <c r="G1456" s="103" t="b">
        <v>0</v>
      </c>
    </row>
    <row r="1457" spans="1:7" ht="15">
      <c r="A1457" s="105" t="s">
        <v>955</v>
      </c>
      <c r="B1457" s="103">
        <v>2</v>
      </c>
      <c r="C1457" s="107">
        <v>0.0007615850856324631</v>
      </c>
      <c r="D1457" s="103" t="s">
        <v>333</v>
      </c>
      <c r="E1457" s="103" t="b">
        <v>0</v>
      </c>
      <c r="F1457" s="103" t="b">
        <v>0</v>
      </c>
      <c r="G1457" s="103" t="b">
        <v>0</v>
      </c>
    </row>
    <row r="1458" spans="1:7" ht="15">
      <c r="A1458" s="105" t="s">
        <v>972</v>
      </c>
      <c r="B1458" s="103">
        <v>2</v>
      </c>
      <c r="C1458" s="107">
        <v>0.0007615850856324631</v>
      </c>
      <c r="D1458" s="103" t="s">
        <v>333</v>
      </c>
      <c r="E1458" s="103" t="b">
        <v>0</v>
      </c>
      <c r="F1458" s="103" t="b">
        <v>0</v>
      </c>
      <c r="G1458" s="103" t="b">
        <v>0</v>
      </c>
    </row>
    <row r="1459" spans="1:7" ht="15">
      <c r="A1459" s="105" t="s">
        <v>590</v>
      </c>
      <c r="B1459" s="103">
        <v>2</v>
      </c>
      <c r="C1459" s="107">
        <v>0.0007615850856324631</v>
      </c>
      <c r="D1459" s="103" t="s">
        <v>333</v>
      </c>
      <c r="E1459" s="103" t="b">
        <v>0</v>
      </c>
      <c r="F1459" s="103" t="b">
        <v>0</v>
      </c>
      <c r="G1459" s="103" t="b">
        <v>0</v>
      </c>
    </row>
    <row r="1460" spans="1:7" ht="15">
      <c r="A1460" s="105" t="s">
        <v>375</v>
      </c>
      <c r="B1460" s="103">
        <v>2</v>
      </c>
      <c r="C1460" s="107">
        <v>0.0007615850856324631</v>
      </c>
      <c r="D1460" s="103" t="s">
        <v>333</v>
      </c>
      <c r="E1460" s="103" t="b">
        <v>0</v>
      </c>
      <c r="F1460" s="103" t="b">
        <v>0</v>
      </c>
      <c r="G1460" s="103" t="b">
        <v>0</v>
      </c>
    </row>
    <row r="1461" spans="1:7" ht="15">
      <c r="A1461" s="105" t="s">
        <v>478</v>
      </c>
      <c r="B1461" s="103">
        <v>2</v>
      </c>
      <c r="C1461" s="107">
        <v>0.0007615850856324631</v>
      </c>
      <c r="D1461" s="103" t="s">
        <v>333</v>
      </c>
      <c r="E1461" s="103" t="b">
        <v>0</v>
      </c>
      <c r="F1461" s="103" t="b">
        <v>0</v>
      </c>
      <c r="G1461" s="103" t="b">
        <v>0</v>
      </c>
    </row>
    <row r="1462" spans="1:7" ht="15">
      <c r="A1462" s="105" t="s">
        <v>775</v>
      </c>
      <c r="B1462" s="103">
        <v>2</v>
      </c>
      <c r="C1462" s="107">
        <v>0.0007615850856324631</v>
      </c>
      <c r="D1462" s="103" t="s">
        <v>333</v>
      </c>
      <c r="E1462" s="103" t="b">
        <v>0</v>
      </c>
      <c r="F1462" s="103" t="b">
        <v>0</v>
      </c>
      <c r="G1462" s="103" t="b">
        <v>0</v>
      </c>
    </row>
    <row r="1463" spans="1:7" ht="15">
      <c r="A1463" s="105" t="s">
        <v>982</v>
      </c>
      <c r="B1463" s="103">
        <v>2</v>
      </c>
      <c r="C1463" s="107">
        <v>0.0010235781192825773</v>
      </c>
      <c r="D1463" s="103" t="s">
        <v>333</v>
      </c>
      <c r="E1463" s="103" t="b">
        <v>0</v>
      </c>
      <c r="F1463" s="103" t="b">
        <v>0</v>
      </c>
      <c r="G1463" s="103" t="b">
        <v>0</v>
      </c>
    </row>
    <row r="1464" spans="1:7" ht="15">
      <c r="A1464" s="105" t="s">
        <v>983</v>
      </c>
      <c r="B1464" s="103">
        <v>2</v>
      </c>
      <c r="C1464" s="107">
        <v>0.0010235781192825773</v>
      </c>
      <c r="D1464" s="103" t="s">
        <v>333</v>
      </c>
      <c r="E1464" s="103" t="b">
        <v>0</v>
      </c>
      <c r="F1464" s="103" t="b">
        <v>0</v>
      </c>
      <c r="G1464" s="103" t="b">
        <v>0</v>
      </c>
    </row>
    <row r="1465" spans="1:7" ht="15">
      <c r="A1465" s="105" t="s">
        <v>985</v>
      </c>
      <c r="B1465" s="103">
        <v>2</v>
      </c>
      <c r="C1465" s="107">
        <v>0.0007615850856324631</v>
      </c>
      <c r="D1465" s="103" t="s">
        <v>333</v>
      </c>
      <c r="E1465" s="103" t="b">
        <v>0</v>
      </c>
      <c r="F1465" s="103" t="b">
        <v>0</v>
      </c>
      <c r="G1465" s="103" t="b">
        <v>0</v>
      </c>
    </row>
    <row r="1466" spans="1:7" ht="15">
      <c r="A1466" s="105" t="s">
        <v>505</v>
      </c>
      <c r="B1466" s="103">
        <v>2</v>
      </c>
      <c r="C1466" s="107">
        <v>0.0007615850856324631</v>
      </c>
      <c r="D1466" s="103" t="s">
        <v>333</v>
      </c>
      <c r="E1466" s="103" t="b">
        <v>0</v>
      </c>
      <c r="F1466" s="103" t="b">
        <v>0</v>
      </c>
      <c r="G1466" s="103" t="b">
        <v>0</v>
      </c>
    </row>
    <row r="1467" spans="1:7" ht="15">
      <c r="A1467" s="105" t="s">
        <v>986</v>
      </c>
      <c r="B1467" s="103">
        <v>2</v>
      </c>
      <c r="C1467" s="107">
        <v>0.0010235781192825773</v>
      </c>
      <c r="D1467" s="103" t="s">
        <v>333</v>
      </c>
      <c r="E1467" s="103" t="b">
        <v>0</v>
      </c>
      <c r="F1467" s="103" t="b">
        <v>0</v>
      </c>
      <c r="G1467" s="103" t="b">
        <v>0</v>
      </c>
    </row>
    <row r="1468" spans="1:7" ht="15">
      <c r="A1468" s="105" t="s">
        <v>977</v>
      </c>
      <c r="B1468" s="103">
        <v>2</v>
      </c>
      <c r="C1468" s="107">
        <v>0.0007615850856324631</v>
      </c>
      <c r="D1468" s="103" t="s">
        <v>333</v>
      </c>
      <c r="E1468" s="103" t="b">
        <v>0</v>
      </c>
      <c r="F1468" s="103" t="b">
        <v>0</v>
      </c>
      <c r="G1468" s="103" t="b">
        <v>0</v>
      </c>
    </row>
    <row r="1469" spans="1:7" ht="15">
      <c r="A1469" s="105" t="s">
        <v>987</v>
      </c>
      <c r="B1469" s="103">
        <v>2</v>
      </c>
      <c r="C1469" s="107">
        <v>0.0007615850856324631</v>
      </c>
      <c r="D1469" s="103" t="s">
        <v>333</v>
      </c>
      <c r="E1469" s="103" t="b">
        <v>0</v>
      </c>
      <c r="F1469" s="103" t="b">
        <v>0</v>
      </c>
      <c r="G1469" s="103" t="b">
        <v>0</v>
      </c>
    </row>
    <row r="1470" spans="1:7" ht="15">
      <c r="A1470" s="105" t="s">
        <v>410</v>
      </c>
      <c r="B1470" s="103">
        <v>2</v>
      </c>
      <c r="C1470" s="107">
        <v>0.0007615850856324631</v>
      </c>
      <c r="D1470" s="103" t="s">
        <v>333</v>
      </c>
      <c r="E1470" s="103" t="b">
        <v>0</v>
      </c>
      <c r="F1470" s="103" t="b">
        <v>0</v>
      </c>
      <c r="G1470" s="103" t="b">
        <v>0</v>
      </c>
    </row>
    <row r="1471" spans="1:7" ht="15">
      <c r="A1471" s="105" t="s">
        <v>673</v>
      </c>
      <c r="B1471" s="103">
        <v>2</v>
      </c>
      <c r="C1471" s="107">
        <v>0.0007615850856324631</v>
      </c>
      <c r="D1471" s="103" t="s">
        <v>333</v>
      </c>
      <c r="E1471" s="103" t="b">
        <v>0</v>
      </c>
      <c r="F1471" s="103" t="b">
        <v>0</v>
      </c>
      <c r="G1471" s="103" t="b">
        <v>0</v>
      </c>
    </row>
    <row r="1472" spans="1:7" ht="15">
      <c r="A1472" s="105" t="s">
        <v>479</v>
      </c>
      <c r="B1472" s="103">
        <v>2</v>
      </c>
      <c r="C1472" s="107">
        <v>0.0007615850856324631</v>
      </c>
      <c r="D1472" s="103" t="s">
        <v>333</v>
      </c>
      <c r="E1472" s="103" t="b">
        <v>0</v>
      </c>
      <c r="F1472" s="103" t="b">
        <v>0</v>
      </c>
      <c r="G1472" s="103" t="b">
        <v>0</v>
      </c>
    </row>
    <row r="1473" spans="1:7" ht="15">
      <c r="A1473" s="105" t="s">
        <v>604</v>
      </c>
      <c r="B1473" s="103">
        <v>2</v>
      </c>
      <c r="C1473" s="107">
        <v>0.0007615850856324631</v>
      </c>
      <c r="D1473" s="103" t="s">
        <v>333</v>
      </c>
      <c r="E1473" s="103" t="b">
        <v>0</v>
      </c>
      <c r="F1473" s="103" t="b">
        <v>0</v>
      </c>
      <c r="G1473" s="103" t="b">
        <v>0</v>
      </c>
    </row>
    <row r="1474" spans="1:7" ht="15">
      <c r="A1474" s="105" t="s">
        <v>1300</v>
      </c>
      <c r="B1474" s="103">
        <v>2</v>
      </c>
      <c r="C1474" s="107">
        <v>0.0010235781192825773</v>
      </c>
      <c r="D1474" s="103" t="s">
        <v>333</v>
      </c>
      <c r="E1474" s="103" t="b">
        <v>0</v>
      </c>
      <c r="F1474" s="103" t="b">
        <v>0</v>
      </c>
      <c r="G1474" s="103" t="b">
        <v>0</v>
      </c>
    </row>
    <row r="1475" spans="1:7" ht="15">
      <c r="A1475" s="105" t="s">
        <v>437</v>
      </c>
      <c r="B1475" s="103">
        <v>2</v>
      </c>
      <c r="C1475" s="107">
        <v>0.0010235781192825773</v>
      </c>
      <c r="D1475" s="103" t="s">
        <v>333</v>
      </c>
      <c r="E1475" s="103" t="b">
        <v>0</v>
      </c>
      <c r="F1475" s="103" t="b">
        <v>0</v>
      </c>
      <c r="G1475" s="103" t="b">
        <v>0</v>
      </c>
    </row>
    <row r="1476" spans="1:7" ht="15">
      <c r="A1476" s="105" t="s">
        <v>817</v>
      </c>
      <c r="B1476" s="103">
        <v>2</v>
      </c>
      <c r="C1476" s="107">
        <v>0.0007615850856324631</v>
      </c>
      <c r="D1476" s="103" t="s">
        <v>333</v>
      </c>
      <c r="E1476" s="103" t="b">
        <v>0</v>
      </c>
      <c r="F1476" s="103" t="b">
        <v>0</v>
      </c>
      <c r="G1476" s="103" t="b">
        <v>0</v>
      </c>
    </row>
    <row r="1477" spans="1:7" ht="15">
      <c r="A1477" s="105" t="s">
        <v>644</v>
      </c>
      <c r="B1477" s="103">
        <v>2</v>
      </c>
      <c r="C1477" s="107">
        <v>0.0007615850856324631</v>
      </c>
      <c r="D1477" s="103" t="s">
        <v>333</v>
      </c>
      <c r="E1477" s="103" t="b">
        <v>0</v>
      </c>
      <c r="F1477" s="103" t="b">
        <v>0</v>
      </c>
      <c r="G1477" s="103" t="b">
        <v>0</v>
      </c>
    </row>
    <row r="1478" spans="1:7" ht="15">
      <c r="A1478" s="105" t="s">
        <v>510</v>
      </c>
      <c r="B1478" s="103">
        <v>2</v>
      </c>
      <c r="C1478" s="107">
        <v>0.0007615850856324631</v>
      </c>
      <c r="D1478" s="103" t="s">
        <v>333</v>
      </c>
      <c r="E1478" s="103" t="b">
        <v>0</v>
      </c>
      <c r="F1478" s="103" t="b">
        <v>0</v>
      </c>
      <c r="G1478" s="103" t="b">
        <v>0</v>
      </c>
    </row>
    <row r="1479" spans="1:7" ht="15">
      <c r="A1479" s="105" t="s">
        <v>504</v>
      </c>
      <c r="B1479" s="103">
        <v>2</v>
      </c>
      <c r="C1479" s="107">
        <v>0.0007615850856324631</v>
      </c>
      <c r="D1479" s="103" t="s">
        <v>333</v>
      </c>
      <c r="E1479" s="103" t="b">
        <v>0</v>
      </c>
      <c r="F1479" s="103" t="b">
        <v>0</v>
      </c>
      <c r="G1479" s="103" t="b">
        <v>0</v>
      </c>
    </row>
    <row r="1480" spans="1:7" ht="15">
      <c r="A1480" s="105" t="s">
        <v>975</v>
      </c>
      <c r="B1480" s="103">
        <v>2</v>
      </c>
      <c r="C1480" s="107">
        <v>0.0007615850856324631</v>
      </c>
      <c r="D1480" s="103" t="s">
        <v>333</v>
      </c>
      <c r="E1480" s="103" t="b">
        <v>0</v>
      </c>
      <c r="F1480" s="103" t="b">
        <v>0</v>
      </c>
      <c r="G1480" s="103" t="b">
        <v>0</v>
      </c>
    </row>
    <row r="1481" spans="1:7" ht="15">
      <c r="A1481" s="105" t="s">
        <v>523</v>
      </c>
      <c r="B1481" s="103">
        <v>2</v>
      </c>
      <c r="C1481" s="107">
        <v>0.0007615850856324631</v>
      </c>
      <c r="D1481" s="103" t="s">
        <v>333</v>
      </c>
      <c r="E1481" s="103" t="b">
        <v>0</v>
      </c>
      <c r="F1481" s="103" t="b">
        <v>0</v>
      </c>
      <c r="G1481" s="103" t="b">
        <v>0</v>
      </c>
    </row>
    <row r="1482" spans="1:7" ht="15">
      <c r="A1482" s="105" t="s">
        <v>819</v>
      </c>
      <c r="B1482" s="103">
        <v>2</v>
      </c>
      <c r="C1482" s="107">
        <v>0.0007615850856324631</v>
      </c>
      <c r="D1482" s="103" t="s">
        <v>333</v>
      </c>
      <c r="E1482" s="103" t="b">
        <v>0</v>
      </c>
      <c r="F1482" s="103" t="b">
        <v>0</v>
      </c>
      <c r="G1482" s="103" t="b">
        <v>0</v>
      </c>
    </row>
    <row r="1483" spans="1:7" ht="15">
      <c r="A1483" s="105" t="s">
        <v>1305</v>
      </c>
      <c r="B1483" s="103">
        <v>2</v>
      </c>
      <c r="C1483" s="107">
        <v>0.0010235781192825773</v>
      </c>
      <c r="D1483" s="103" t="s">
        <v>333</v>
      </c>
      <c r="E1483" s="103" t="b">
        <v>0</v>
      </c>
      <c r="F1483" s="103" t="b">
        <v>0</v>
      </c>
      <c r="G1483" s="103" t="b">
        <v>0</v>
      </c>
    </row>
    <row r="1484" spans="1:7" ht="15">
      <c r="A1484" s="105" t="s">
        <v>880</v>
      </c>
      <c r="B1484" s="103">
        <v>2</v>
      </c>
      <c r="C1484" s="107">
        <v>0.0007615850856324631</v>
      </c>
      <c r="D1484" s="103" t="s">
        <v>333</v>
      </c>
      <c r="E1484" s="103" t="b">
        <v>0</v>
      </c>
      <c r="F1484" s="103" t="b">
        <v>0</v>
      </c>
      <c r="G1484" s="103" t="b">
        <v>0</v>
      </c>
    </row>
    <row r="1485" spans="1:7" ht="15">
      <c r="A1485" s="105" t="s">
        <v>821</v>
      </c>
      <c r="B1485" s="103">
        <v>2</v>
      </c>
      <c r="C1485" s="107">
        <v>0.0007615850856324631</v>
      </c>
      <c r="D1485" s="103" t="s">
        <v>333</v>
      </c>
      <c r="E1485" s="103" t="b">
        <v>0</v>
      </c>
      <c r="F1485" s="103" t="b">
        <v>0</v>
      </c>
      <c r="G1485" s="103" t="b">
        <v>0</v>
      </c>
    </row>
    <row r="1486" spans="1:7" ht="15">
      <c r="A1486" s="105" t="s">
        <v>1307</v>
      </c>
      <c r="B1486" s="103">
        <v>2</v>
      </c>
      <c r="C1486" s="107">
        <v>0.0010235781192825773</v>
      </c>
      <c r="D1486" s="103" t="s">
        <v>333</v>
      </c>
      <c r="E1486" s="103" t="b">
        <v>1</v>
      </c>
      <c r="F1486" s="103" t="b">
        <v>0</v>
      </c>
      <c r="G1486" s="103" t="b">
        <v>0</v>
      </c>
    </row>
    <row r="1487" spans="1:7" ht="15">
      <c r="A1487" s="105" t="s">
        <v>464</v>
      </c>
      <c r="B1487" s="103">
        <v>2</v>
      </c>
      <c r="C1487" s="107">
        <v>0.0010235781192825773</v>
      </c>
      <c r="D1487" s="103" t="s">
        <v>333</v>
      </c>
      <c r="E1487" s="103" t="b">
        <v>0</v>
      </c>
      <c r="F1487" s="103" t="b">
        <v>0</v>
      </c>
      <c r="G1487" s="103" t="b">
        <v>0</v>
      </c>
    </row>
    <row r="1488" spans="1:7" ht="15">
      <c r="A1488" s="105" t="s">
        <v>622</v>
      </c>
      <c r="B1488" s="103">
        <v>2</v>
      </c>
      <c r="C1488" s="107">
        <v>0.0007615850856324631</v>
      </c>
      <c r="D1488" s="103" t="s">
        <v>333</v>
      </c>
      <c r="E1488" s="103" t="b">
        <v>0</v>
      </c>
      <c r="F1488" s="103" t="b">
        <v>0</v>
      </c>
      <c r="G1488" s="103" t="b">
        <v>0</v>
      </c>
    </row>
    <row r="1489" spans="1:7" ht="15">
      <c r="A1489" s="105" t="s">
        <v>520</v>
      </c>
      <c r="B1489" s="103">
        <v>2</v>
      </c>
      <c r="C1489" s="107">
        <v>0.0010235781192825773</v>
      </c>
      <c r="D1489" s="103" t="s">
        <v>333</v>
      </c>
      <c r="E1489" s="103" t="b">
        <v>0</v>
      </c>
      <c r="F1489" s="103" t="b">
        <v>0</v>
      </c>
      <c r="G1489" s="103" t="b">
        <v>0</v>
      </c>
    </row>
    <row r="1490" spans="1:7" ht="15">
      <c r="A1490" s="105" t="s">
        <v>521</v>
      </c>
      <c r="B1490" s="103">
        <v>2</v>
      </c>
      <c r="C1490" s="107">
        <v>0.0007615850856324631</v>
      </c>
      <c r="D1490" s="103" t="s">
        <v>333</v>
      </c>
      <c r="E1490" s="103" t="b">
        <v>0</v>
      </c>
      <c r="F1490" s="103" t="b">
        <v>0</v>
      </c>
      <c r="G1490" s="103" t="b">
        <v>0</v>
      </c>
    </row>
    <row r="1491" spans="1:7" ht="15">
      <c r="A1491" s="105" t="s">
        <v>419</v>
      </c>
      <c r="B1491" s="103">
        <v>2</v>
      </c>
      <c r="C1491" s="107">
        <v>0.0007615850856324631</v>
      </c>
      <c r="D1491" s="103" t="s">
        <v>333</v>
      </c>
      <c r="E1491" s="103" t="b">
        <v>0</v>
      </c>
      <c r="F1491" s="103" t="b">
        <v>0</v>
      </c>
      <c r="G1491" s="103" t="b">
        <v>0</v>
      </c>
    </row>
    <row r="1492" spans="1:7" ht="15">
      <c r="A1492" s="105" t="s">
        <v>425</v>
      </c>
      <c r="B1492" s="103">
        <v>2</v>
      </c>
      <c r="C1492" s="107">
        <v>0.0007615850856324631</v>
      </c>
      <c r="D1492" s="103" t="s">
        <v>333</v>
      </c>
      <c r="E1492" s="103" t="b">
        <v>0</v>
      </c>
      <c r="F1492" s="103" t="b">
        <v>0</v>
      </c>
      <c r="G1492" s="103" t="b">
        <v>0</v>
      </c>
    </row>
    <row r="1493" spans="1:7" ht="15">
      <c r="A1493" s="105" t="s">
        <v>1064</v>
      </c>
      <c r="B1493" s="103">
        <v>2</v>
      </c>
      <c r="C1493" s="107">
        <v>0.0007615850856324631</v>
      </c>
      <c r="D1493" s="103" t="s">
        <v>333</v>
      </c>
      <c r="E1493" s="103" t="b">
        <v>0</v>
      </c>
      <c r="F1493" s="103" t="b">
        <v>0</v>
      </c>
      <c r="G1493" s="103" t="b">
        <v>0</v>
      </c>
    </row>
    <row r="1494" spans="1:7" ht="15">
      <c r="A1494" s="105" t="s">
        <v>1074</v>
      </c>
      <c r="B1494" s="103">
        <v>2</v>
      </c>
      <c r="C1494" s="107">
        <v>0.0007615850856324631</v>
      </c>
      <c r="D1494" s="103" t="s">
        <v>333</v>
      </c>
      <c r="E1494" s="103" t="b">
        <v>0</v>
      </c>
      <c r="F1494" s="103" t="b">
        <v>0</v>
      </c>
      <c r="G1494" s="103" t="b">
        <v>0</v>
      </c>
    </row>
    <row r="1495" spans="1:7" ht="15">
      <c r="A1495" s="105" t="s">
        <v>427</v>
      </c>
      <c r="B1495" s="103">
        <v>2</v>
      </c>
      <c r="C1495" s="107">
        <v>0.0010235781192825773</v>
      </c>
      <c r="D1495" s="103" t="s">
        <v>333</v>
      </c>
      <c r="E1495" s="103" t="b">
        <v>0</v>
      </c>
      <c r="F1495" s="103" t="b">
        <v>0</v>
      </c>
      <c r="G1495" s="103" t="b">
        <v>0</v>
      </c>
    </row>
    <row r="1496" spans="1:7" ht="15">
      <c r="A1496" s="105" t="s">
        <v>823</v>
      </c>
      <c r="B1496" s="103">
        <v>2</v>
      </c>
      <c r="C1496" s="107">
        <v>0.0007615850856324631</v>
      </c>
      <c r="D1496" s="103" t="s">
        <v>333</v>
      </c>
      <c r="E1496" s="103" t="b">
        <v>0</v>
      </c>
      <c r="F1496" s="103" t="b">
        <v>0</v>
      </c>
      <c r="G1496" s="103" t="b">
        <v>0</v>
      </c>
    </row>
    <row r="1497" spans="1:7" ht="15">
      <c r="A1497" s="105" t="s">
        <v>668</v>
      </c>
      <c r="B1497" s="103">
        <v>2</v>
      </c>
      <c r="C1497" s="107">
        <v>0.0007615850856324631</v>
      </c>
      <c r="D1497" s="103" t="s">
        <v>333</v>
      </c>
      <c r="E1497" s="103" t="b">
        <v>0</v>
      </c>
      <c r="F1497" s="103" t="b">
        <v>0</v>
      </c>
      <c r="G1497" s="103" t="b">
        <v>0</v>
      </c>
    </row>
    <row r="1498" spans="1:7" ht="15">
      <c r="A1498" s="105" t="s">
        <v>797</v>
      </c>
      <c r="B1498" s="103">
        <v>2</v>
      </c>
      <c r="C1498" s="107">
        <v>0.0007615850856324631</v>
      </c>
      <c r="D1498" s="103" t="s">
        <v>333</v>
      </c>
      <c r="E1498" s="103" t="b">
        <v>0</v>
      </c>
      <c r="F1498" s="103" t="b">
        <v>0</v>
      </c>
      <c r="G1498" s="103" t="b">
        <v>0</v>
      </c>
    </row>
    <row r="1499" spans="1:7" ht="15">
      <c r="A1499" s="105" t="s">
        <v>404</v>
      </c>
      <c r="B1499" s="103">
        <v>2</v>
      </c>
      <c r="C1499" s="107">
        <v>0.0007615850856324631</v>
      </c>
      <c r="D1499" s="103" t="s">
        <v>333</v>
      </c>
      <c r="E1499" s="103" t="b">
        <v>0</v>
      </c>
      <c r="F1499" s="103" t="b">
        <v>0</v>
      </c>
      <c r="G1499" s="103" t="b">
        <v>0</v>
      </c>
    </row>
    <row r="1500" spans="1:7" ht="15">
      <c r="A1500" s="105" t="s">
        <v>802</v>
      </c>
      <c r="B1500" s="103">
        <v>2</v>
      </c>
      <c r="C1500" s="107">
        <v>0.0010235781192825773</v>
      </c>
      <c r="D1500" s="103" t="s">
        <v>333</v>
      </c>
      <c r="E1500" s="103" t="b">
        <v>1</v>
      </c>
      <c r="F1500" s="103" t="b">
        <v>0</v>
      </c>
      <c r="G1500" s="103" t="b">
        <v>0</v>
      </c>
    </row>
    <row r="1501" spans="1:7" ht="15">
      <c r="A1501" s="105" t="s">
        <v>1075</v>
      </c>
      <c r="B1501" s="103">
        <v>2</v>
      </c>
      <c r="C1501" s="107">
        <v>0.0007615850856324631</v>
      </c>
      <c r="D1501" s="103" t="s">
        <v>333</v>
      </c>
      <c r="E1501" s="103" t="b">
        <v>0</v>
      </c>
      <c r="F1501" s="103" t="b">
        <v>0</v>
      </c>
      <c r="G1501" s="103" t="b">
        <v>0</v>
      </c>
    </row>
    <row r="1502" spans="1:7" ht="15">
      <c r="A1502" s="105" t="s">
        <v>920</v>
      </c>
      <c r="B1502" s="103">
        <v>2</v>
      </c>
      <c r="C1502" s="107">
        <v>0.0007615850856324631</v>
      </c>
      <c r="D1502" s="103" t="s">
        <v>333</v>
      </c>
      <c r="E1502" s="103" t="b">
        <v>0</v>
      </c>
      <c r="F1502" s="103" t="b">
        <v>0</v>
      </c>
      <c r="G1502" s="103" t="b">
        <v>0</v>
      </c>
    </row>
    <row r="1503" spans="1:7" ht="15">
      <c r="A1503" s="105" t="s">
        <v>919</v>
      </c>
      <c r="B1503" s="103">
        <v>2</v>
      </c>
      <c r="C1503" s="107">
        <v>0.0007615850856324631</v>
      </c>
      <c r="D1503" s="103" t="s">
        <v>333</v>
      </c>
      <c r="E1503" s="103" t="b">
        <v>0</v>
      </c>
      <c r="F1503" s="103" t="b">
        <v>0</v>
      </c>
      <c r="G1503" s="103" t="b">
        <v>0</v>
      </c>
    </row>
    <row r="1504" spans="1:7" ht="15">
      <c r="A1504" s="105" t="s">
        <v>1078</v>
      </c>
      <c r="B1504" s="103">
        <v>2</v>
      </c>
      <c r="C1504" s="107">
        <v>0.0010235781192825773</v>
      </c>
      <c r="D1504" s="103" t="s">
        <v>333</v>
      </c>
      <c r="E1504" s="103" t="b">
        <v>0</v>
      </c>
      <c r="F1504" s="103" t="b">
        <v>0</v>
      </c>
      <c r="G1504" s="103" t="b">
        <v>0</v>
      </c>
    </row>
    <row r="1505" spans="1:7" ht="15">
      <c r="A1505" s="105" t="s">
        <v>522</v>
      </c>
      <c r="B1505" s="103">
        <v>2</v>
      </c>
      <c r="C1505" s="107">
        <v>0.0010235781192825773</v>
      </c>
      <c r="D1505" s="103" t="s">
        <v>333</v>
      </c>
      <c r="E1505" s="103" t="b">
        <v>0</v>
      </c>
      <c r="F1505" s="103" t="b">
        <v>0</v>
      </c>
      <c r="G1505" s="103" t="b">
        <v>0</v>
      </c>
    </row>
    <row r="1506" spans="1:7" ht="15">
      <c r="A1506" s="105" t="s">
        <v>557</v>
      </c>
      <c r="B1506" s="103">
        <v>2</v>
      </c>
      <c r="C1506" s="107">
        <v>0.0007615850856324631</v>
      </c>
      <c r="D1506" s="103" t="s">
        <v>333</v>
      </c>
      <c r="E1506" s="103" t="b">
        <v>0</v>
      </c>
      <c r="F1506" s="103" t="b">
        <v>0</v>
      </c>
      <c r="G1506" s="103" t="b">
        <v>0</v>
      </c>
    </row>
    <row r="1507" spans="1:7" ht="15">
      <c r="A1507" s="105" t="s">
        <v>462</v>
      </c>
      <c r="B1507" s="103">
        <v>2</v>
      </c>
      <c r="C1507" s="107">
        <v>0.0007615850856324631</v>
      </c>
      <c r="D1507" s="103" t="s">
        <v>333</v>
      </c>
      <c r="E1507" s="103" t="b">
        <v>0</v>
      </c>
      <c r="F1507" s="103" t="b">
        <v>0</v>
      </c>
      <c r="G1507" s="103" t="b">
        <v>0</v>
      </c>
    </row>
    <row r="1508" spans="1:7" ht="15">
      <c r="A1508" s="105" t="s">
        <v>393</v>
      </c>
      <c r="B1508" s="103">
        <v>2</v>
      </c>
      <c r="C1508" s="107">
        <v>0.0007615850856324631</v>
      </c>
      <c r="D1508" s="103" t="s">
        <v>333</v>
      </c>
      <c r="E1508" s="103" t="b">
        <v>0</v>
      </c>
      <c r="F1508" s="103" t="b">
        <v>0</v>
      </c>
      <c r="G1508" s="103" t="b">
        <v>0</v>
      </c>
    </row>
    <row r="1509" spans="1:7" ht="15">
      <c r="A1509" s="105" t="s">
        <v>1285</v>
      </c>
      <c r="B1509" s="103">
        <v>2</v>
      </c>
      <c r="C1509" s="107">
        <v>0.0010235781192825773</v>
      </c>
      <c r="D1509" s="103" t="s">
        <v>333</v>
      </c>
      <c r="E1509" s="103" t="b">
        <v>0</v>
      </c>
      <c r="F1509" s="103" t="b">
        <v>0</v>
      </c>
      <c r="G1509" s="103" t="b">
        <v>0</v>
      </c>
    </row>
    <row r="1510" spans="1:7" ht="15">
      <c r="A1510" s="105" t="s">
        <v>1286</v>
      </c>
      <c r="B1510" s="103">
        <v>2</v>
      </c>
      <c r="C1510" s="107">
        <v>0.0010235781192825773</v>
      </c>
      <c r="D1510" s="103" t="s">
        <v>333</v>
      </c>
      <c r="E1510" s="103" t="b">
        <v>0</v>
      </c>
      <c r="F1510" s="103" t="b">
        <v>0</v>
      </c>
      <c r="G1510" s="103" t="b">
        <v>0</v>
      </c>
    </row>
    <row r="1511" spans="1:7" ht="15">
      <c r="A1511" s="105" t="s">
        <v>548</v>
      </c>
      <c r="B1511" s="103">
        <v>2</v>
      </c>
      <c r="C1511" s="107">
        <v>0.0007615850856324631</v>
      </c>
      <c r="D1511" s="103" t="s">
        <v>333</v>
      </c>
      <c r="E1511" s="103" t="b">
        <v>0</v>
      </c>
      <c r="F1511" s="103" t="b">
        <v>0</v>
      </c>
      <c r="G1511" s="103" t="b">
        <v>0</v>
      </c>
    </row>
    <row r="1512" spans="1:7" ht="15">
      <c r="A1512" s="105" t="s">
        <v>697</v>
      </c>
      <c r="B1512" s="103">
        <v>2</v>
      </c>
      <c r="C1512" s="107">
        <v>0.0007615850856324631</v>
      </c>
      <c r="D1512" s="103" t="s">
        <v>333</v>
      </c>
      <c r="E1512" s="103" t="b">
        <v>0</v>
      </c>
      <c r="F1512" s="103" t="b">
        <v>0</v>
      </c>
      <c r="G1512" s="103" t="b">
        <v>0</v>
      </c>
    </row>
    <row r="1513" spans="1:7" ht="15">
      <c r="A1513" s="105" t="s">
        <v>363</v>
      </c>
      <c r="B1513" s="103">
        <v>2</v>
      </c>
      <c r="C1513" s="107">
        <v>0.0010235781192825773</v>
      </c>
      <c r="D1513" s="103" t="s">
        <v>333</v>
      </c>
      <c r="E1513" s="103" t="b">
        <v>0</v>
      </c>
      <c r="F1513" s="103" t="b">
        <v>0</v>
      </c>
      <c r="G1513" s="103" t="b">
        <v>0</v>
      </c>
    </row>
    <row r="1514" spans="1:7" ht="15">
      <c r="A1514" s="105" t="s">
        <v>740</v>
      </c>
      <c r="B1514" s="103">
        <v>2</v>
      </c>
      <c r="C1514" s="107">
        <v>0.0007615850856324631</v>
      </c>
      <c r="D1514" s="103" t="s">
        <v>333</v>
      </c>
      <c r="E1514" s="103" t="b">
        <v>0</v>
      </c>
      <c r="F1514" s="103" t="b">
        <v>0</v>
      </c>
      <c r="G1514" s="103" t="b">
        <v>0</v>
      </c>
    </row>
    <row r="1515" spans="1:7" ht="15">
      <c r="A1515" s="105" t="s">
        <v>1287</v>
      </c>
      <c r="B1515" s="103">
        <v>2</v>
      </c>
      <c r="C1515" s="107">
        <v>0.0010235781192825773</v>
      </c>
      <c r="D1515" s="103" t="s">
        <v>333</v>
      </c>
      <c r="E1515" s="103" t="b">
        <v>1</v>
      </c>
      <c r="F1515" s="103" t="b">
        <v>0</v>
      </c>
      <c r="G1515" s="103" t="b">
        <v>0</v>
      </c>
    </row>
    <row r="1516" spans="1:7" ht="15">
      <c r="A1516" s="105" t="s">
        <v>772</v>
      </c>
      <c r="B1516" s="103">
        <v>2</v>
      </c>
      <c r="C1516" s="107">
        <v>0.0007615850856324631</v>
      </c>
      <c r="D1516" s="103" t="s">
        <v>333</v>
      </c>
      <c r="E1516" s="103" t="b">
        <v>0</v>
      </c>
      <c r="F1516" s="103" t="b">
        <v>0</v>
      </c>
      <c r="G1516" s="103" t="b">
        <v>0</v>
      </c>
    </row>
    <row r="1517" spans="1:7" ht="15">
      <c r="A1517" s="105" t="s">
        <v>737</v>
      </c>
      <c r="B1517" s="103">
        <v>2</v>
      </c>
      <c r="C1517" s="107">
        <v>0.0007615850856324631</v>
      </c>
      <c r="D1517" s="103" t="s">
        <v>333</v>
      </c>
      <c r="E1517" s="103" t="b">
        <v>0</v>
      </c>
      <c r="F1517" s="103" t="b">
        <v>0</v>
      </c>
      <c r="G1517" s="103" t="b">
        <v>0</v>
      </c>
    </row>
    <row r="1518" spans="1:7" ht="15">
      <c r="A1518" s="105" t="s">
        <v>929</v>
      </c>
      <c r="B1518" s="103">
        <v>2</v>
      </c>
      <c r="C1518" s="107">
        <v>0.0007615850856324631</v>
      </c>
      <c r="D1518" s="103" t="s">
        <v>333</v>
      </c>
      <c r="E1518" s="103" t="b">
        <v>0</v>
      </c>
      <c r="F1518" s="103" t="b">
        <v>0</v>
      </c>
      <c r="G1518" s="103" t="b">
        <v>0</v>
      </c>
    </row>
    <row r="1519" spans="1:7" ht="15">
      <c r="A1519" s="105" t="s">
        <v>989</v>
      </c>
      <c r="B1519" s="103">
        <v>2</v>
      </c>
      <c r="C1519" s="107">
        <v>0.0010235781192825773</v>
      </c>
      <c r="D1519" s="103" t="s">
        <v>333</v>
      </c>
      <c r="E1519" s="103" t="b">
        <v>0</v>
      </c>
      <c r="F1519" s="103" t="b">
        <v>0</v>
      </c>
      <c r="G1519" s="103" t="b">
        <v>0</v>
      </c>
    </row>
    <row r="1520" spans="1:7" ht="15">
      <c r="A1520" s="105" t="s">
        <v>991</v>
      </c>
      <c r="B1520" s="103">
        <v>2</v>
      </c>
      <c r="C1520" s="107">
        <v>0.0007615850856324631</v>
      </c>
      <c r="D1520" s="103" t="s">
        <v>333</v>
      </c>
      <c r="E1520" s="103" t="b">
        <v>0</v>
      </c>
      <c r="F1520" s="103" t="b">
        <v>0</v>
      </c>
      <c r="G1520" s="103" t="b">
        <v>0</v>
      </c>
    </row>
    <row r="1521" spans="1:7" ht="15">
      <c r="A1521" s="105" t="s">
        <v>992</v>
      </c>
      <c r="B1521" s="103">
        <v>2</v>
      </c>
      <c r="C1521" s="107">
        <v>0.0007615850856324631</v>
      </c>
      <c r="D1521" s="103" t="s">
        <v>333</v>
      </c>
      <c r="E1521" s="103" t="b">
        <v>0</v>
      </c>
      <c r="F1521" s="103" t="b">
        <v>0</v>
      </c>
      <c r="G1521" s="103" t="b">
        <v>0</v>
      </c>
    </row>
    <row r="1522" spans="1:7" ht="15">
      <c r="A1522" s="105" t="s">
        <v>1255</v>
      </c>
      <c r="B1522" s="103">
        <v>2</v>
      </c>
      <c r="C1522" s="107">
        <v>0.0010235781192825773</v>
      </c>
      <c r="D1522" s="103" t="s">
        <v>333</v>
      </c>
      <c r="E1522" s="103" t="b">
        <v>0</v>
      </c>
      <c r="F1522" s="103" t="b">
        <v>0</v>
      </c>
      <c r="G1522" s="103" t="b">
        <v>0</v>
      </c>
    </row>
    <row r="1523" spans="1:7" ht="15">
      <c r="A1523" s="105" t="s">
        <v>458</v>
      </c>
      <c r="B1523" s="103">
        <v>2</v>
      </c>
      <c r="C1523" s="107">
        <v>0.0007615850856324631</v>
      </c>
      <c r="D1523" s="103" t="s">
        <v>333</v>
      </c>
      <c r="E1523" s="103" t="b">
        <v>0</v>
      </c>
      <c r="F1523" s="103" t="b">
        <v>0</v>
      </c>
      <c r="G1523" s="103" t="b">
        <v>0</v>
      </c>
    </row>
    <row r="1524" spans="1:7" ht="15">
      <c r="A1524" s="105" t="s">
        <v>1256</v>
      </c>
      <c r="B1524" s="103">
        <v>2</v>
      </c>
      <c r="C1524" s="107">
        <v>0.0010235781192825773</v>
      </c>
      <c r="D1524" s="103" t="s">
        <v>333</v>
      </c>
      <c r="E1524" s="103" t="b">
        <v>0</v>
      </c>
      <c r="F1524" s="103" t="b">
        <v>0</v>
      </c>
      <c r="G1524" s="103" t="b">
        <v>0</v>
      </c>
    </row>
    <row r="1525" spans="1:7" ht="15">
      <c r="A1525" s="105" t="s">
        <v>769</v>
      </c>
      <c r="B1525" s="103">
        <v>2</v>
      </c>
      <c r="C1525" s="107">
        <v>0.0007615850856324631</v>
      </c>
      <c r="D1525" s="103" t="s">
        <v>333</v>
      </c>
      <c r="E1525" s="103" t="b">
        <v>0</v>
      </c>
      <c r="F1525" s="103" t="b">
        <v>0</v>
      </c>
      <c r="G1525" s="103" t="b">
        <v>0</v>
      </c>
    </row>
    <row r="1526" spans="1:7" ht="15">
      <c r="A1526" s="105" t="s">
        <v>908</v>
      </c>
      <c r="B1526" s="103">
        <v>2</v>
      </c>
      <c r="C1526" s="107">
        <v>0.0007615850856324631</v>
      </c>
      <c r="D1526" s="103" t="s">
        <v>333</v>
      </c>
      <c r="E1526" s="103" t="b">
        <v>0</v>
      </c>
      <c r="F1526" s="103" t="b">
        <v>0</v>
      </c>
      <c r="G1526" s="103" t="b">
        <v>0</v>
      </c>
    </row>
    <row r="1527" spans="1:7" ht="15">
      <c r="A1527" s="105" t="s">
        <v>1112</v>
      </c>
      <c r="B1527" s="103">
        <v>2</v>
      </c>
      <c r="C1527" s="107">
        <v>0.0007615850856324631</v>
      </c>
      <c r="D1527" s="103" t="s">
        <v>333</v>
      </c>
      <c r="E1527" s="103" t="b">
        <v>0</v>
      </c>
      <c r="F1527" s="103" t="b">
        <v>0</v>
      </c>
      <c r="G1527" s="103" t="b">
        <v>0</v>
      </c>
    </row>
    <row r="1528" spans="1:7" ht="15">
      <c r="A1528" s="105" t="s">
        <v>1057</v>
      </c>
      <c r="B1528" s="103">
        <v>2</v>
      </c>
      <c r="C1528" s="107">
        <v>0.0007615850856324631</v>
      </c>
      <c r="D1528" s="103" t="s">
        <v>333</v>
      </c>
      <c r="E1528" s="103" t="b">
        <v>0</v>
      </c>
      <c r="F1528" s="103" t="b">
        <v>0</v>
      </c>
      <c r="G1528" s="103" t="b">
        <v>0</v>
      </c>
    </row>
    <row r="1529" spans="1:7" ht="15">
      <c r="A1529" s="105" t="s">
        <v>575</v>
      </c>
      <c r="B1529" s="103">
        <v>2</v>
      </c>
      <c r="C1529" s="107">
        <v>0.0007615850856324631</v>
      </c>
      <c r="D1529" s="103" t="s">
        <v>333</v>
      </c>
      <c r="E1529" s="103" t="b">
        <v>0</v>
      </c>
      <c r="F1529" s="103" t="b">
        <v>0</v>
      </c>
      <c r="G1529" s="103" t="b">
        <v>0</v>
      </c>
    </row>
    <row r="1530" spans="1:7" ht="15">
      <c r="A1530" s="105" t="s">
        <v>912</v>
      </c>
      <c r="B1530" s="103">
        <v>2</v>
      </c>
      <c r="C1530" s="107">
        <v>0.0007615850856324631</v>
      </c>
      <c r="D1530" s="103" t="s">
        <v>333</v>
      </c>
      <c r="E1530" s="103" t="b">
        <v>0</v>
      </c>
      <c r="F1530" s="103" t="b">
        <v>0</v>
      </c>
      <c r="G1530" s="103" t="b">
        <v>0</v>
      </c>
    </row>
    <row r="1531" spans="1:7" ht="15">
      <c r="A1531" s="105" t="s">
        <v>1111</v>
      </c>
      <c r="B1531" s="103">
        <v>2</v>
      </c>
      <c r="C1531" s="107">
        <v>0.0010235781192825773</v>
      </c>
      <c r="D1531" s="103" t="s">
        <v>333</v>
      </c>
      <c r="E1531" s="103" t="b">
        <v>0</v>
      </c>
      <c r="F1531" s="103" t="b">
        <v>0</v>
      </c>
      <c r="G1531" s="103" t="b">
        <v>0</v>
      </c>
    </row>
    <row r="1532" spans="1:7" ht="15">
      <c r="A1532" s="105" t="s">
        <v>812</v>
      </c>
      <c r="B1532" s="103">
        <v>2</v>
      </c>
      <c r="C1532" s="107">
        <v>0.0007615850856324631</v>
      </c>
      <c r="D1532" s="103" t="s">
        <v>333</v>
      </c>
      <c r="E1532" s="103" t="b">
        <v>1</v>
      </c>
      <c r="F1532" s="103" t="b">
        <v>0</v>
      </c>
      <c r="G1532" s="103" t="b">
        <v>0</v>
      </c>
    </row>
    <row r="1533" spans="1:7" ht="15">
      <c r="A1533" s="105" t="s">
        <v>790</v>
      </c>
      <c r="B1533" s="103">
        <v>2</v>
      </c>
      <c r="C1533" s="107">
        <v>0.0007615850856324631</v>
      </c>
      <c r="D1533" s="103" t="s">
        <v>333</v>
      </c>
      <c r="E1533" s="103" t="b">
        <v>0</v>
      </c>
      <c r="F1533" s="103" t="b">
        <v>0</v>
      </c>
      <c r="G1533" s="103" t="b">
        <v>0</v>
      </c>
    </row>
    <row r="1534" spans="1:7" ht="15">
      <c r="A1534" s="105" t="s">
        <v>1094</v>
      </c>
      <c r="B1534" s="103">
        <v>2</v>
      </c>
      <c r="C1534" s="107">
        <v>0.0010235781192825773</v>
      </c>
      <c r="D1534" s="103" t="s">
        <v>333</v>
      </c>
      <c r="E1534" s="103" t="b">
        <v>0</v>
      </c>
      <c r="F1534" s="103" t="b">
        <v>0</v>
      </c>
      <c r="G1534" s="103" t="b">
        <v>0</v>
      </c>
    </row>
    <row r="1535" spans="1:7" ht="15">
      <c r="A1535" s="105" t="s">
        <v>687</v>
      </c>
      <c r="B1535" s="103">
        <v>2</v>
      </c>
      <c r="C1535" s="107">
        <v>0.0010235781192825773</v>
      </c>
      <c r="D1535" s="103" t="s">
        <v>333</v>
      </c>
      <c r="E1535" s="103" t="b">
        <v>0</v>
      </c>
      <c r="F1535" s="103" t="b">
        <v>0</v>
      </c>
      <c r="G1535" s="103" t="b">
        <v>0</v>
      </c>
    </row>
    <row r="1536" spans="1:7" ht="15">
      <c r="A1536" s="105" t="s">
        <v>1045</v>
      </c>
      <c r="B1536" s="103">
        <v>2</v>
      </c>
      <c r="C1536" s="107">
        <v>0.0007615850856324631</v>
      </c>
      <c r="D1536" s="103" t="s">
        <v>333</v>
      </c>
      <c r="E1536" s="103" t="b">
        <v>0</v>
      </c>
      <c r="F1536" s="103" t="b">
        <v>0</v>
      </c>
      <c r="G1536" s="103" t="b">
        <v>0</v>
      </c>
    </row>
    <row r="1537" spans="1:7" ht="15">
      <c r="A1537" s="105" t="s">
        <v>600</v>
      </c>
      <c r="B1537" s="103">
        <v>2</v>
      </c>
      <c r="C1537" s="107">
        <v>0.0010235781192825773</v>
      </c>
      <c r="D1537" s="103" t="s">
        <v>333</v>
      </c>
      <c r="E1537" s="103" t="b">
        <v>0</v>
      </c>
      <c r="F1537" s="103" t="b">
        <v>0</v>
      </c>
      <c r="G1537" s="103" t="b">
        <v>0</v>
      </c>
    </row>
    <row r="1538" spans="1:7" ht="15">
      <c r="A1538" s="105" t="s">
        <v>801</v>
      </c>
      <c r="B1538" s="103">
        <v>2</v>
      </c>
      <c r="C1538" s="107">
        <v>0.0010235781192825773</v>
      </c>
      <c r="D1538" s="103" t="s">
        <v>333</v>
      </c>
      <c r="E1538" s="103" t="b">
        <v>0</v>
      </c>
      <c r="F1538" s="103" t="b">
        <v>0</v>
      </c>
      <c r="G1538" s="103" t="b">
        <v>0</v>
      </c>
    </row>
    <row r="1539" spans="1:7" ht="15">
      <c r="A1539" s="105" t="s">
        <v>1038</v>
      </c>
      <c r="B1539" s="103">
        <v>2</v>
      </c>
      <c r="C1539" s="107">
        <v>0.0007615850856324631</v>
      </c>
      <c r="D1539" s="103" t="s">
        <v>333</v>
      </c>
      <c r="E1539" s="103" t="b">
        <v>0</v>
      </c>
      <c r="F1539" s="103" t="b">
        <v>0</v>
      </c>
      <c r="G1539" s="103" t="b">
        <v>0</v>
      </c>
    </row>
    <row r="1540" spans="1:7" ht="15">
      <c r="A1540" s="105" t="s">
        <v>1039</v>
      </c>
      <c r="B1540" s="103">
        <v>2</v>
      </c>
      <c r="C1540" s="107">
        <v>0.0007615850856324631</v>
      </c>
      <c r="D1540" s="103" t="s">
        <v>333</v>
      </c>
      <c r="E1540" s="103" t="b">
        <v>0</v>
      </c>
      <c r="F1540" s="103" t="b">
        <v>0</v>
      </c>
      <c r="G1540" s="103" t="b">
        <v>0</v>
      </c>
    </row>
    <row r="1541" spans="1:7" ht="15">
      <c r="A1541" s="105" t="s">
        <v>834</v>
      </c>
      <c r="B1541" s="103">
        <v>2</v>
      </c>
      <c r="C1541" s="107">
        <v>0.0010235781192825773</v>
      </c>
      <c r="D1541" s="103" t="s">
        <v>333</v>
      </c>
      <c r="E1541" s="103" t="b">
        <v>0</v>
      </c>
      <c r="F1541" s="103" t="b">
        <v>0</v>
      </c>
      <c r="G1541" s="103" t="b">
        <v>0</v>
      </c>
    </row>
    <row r="1542" spans="1:7" ht="15">
      <c r="A1542" s="105" t="s">
        <v>807</v>
      </c>
      <c r="B1542" s="103">
        <v>2</v>
      </c>
      <c r="C1542" s="107">
        <v>0.0007615850856324631</v>
      </c>
      <c r="D1542" s="103" t="s">
        <v>333</v>
      </c>
      <c r="E1542" s="103" t="b">
        <v>0</v>
      </c>
      <c r="F1542" s="103" t="b">
        <v>0</v>
      </c>
      <c r="G1542" s="103" t="b">
        <v>0</v>
      </c>
    </row>
    <row r="1543" spans="1:7" ht="15">
      <c r="A1543" s="105" t="s">
        <v>1061</v>
      </c>
      <c r="B1543" s="103">
        <v>2</v>
      </c>
      <c r="C1543" s="107">
        <v>0.0007615850856324631</v>
      </c>
      <c r="D1543" s="103" t="s">
        <v>333</v>
      </c>
      <c r="E1543" s="103" t="b">
        <v>0</v>
      </c>
      <c r="F1543" s="103" t="b">
        <v>0</v>
      </c>
      <c r="G1543" s="103" t="b">
        <v>0</v>
      </c>
    </row>
    <row r="1544" spans="1:7" ht="15">
      <c r="A1544" s="105" t="s">
        <v>1096</v>
      </c>
      <c r="B1544" s="103">
        <v>2</v>
      </c>
      <c r="C1544" s="107">
        <v>0.0010235781192825773</v>
      </c>
      <c r="D1544" s="103" t="s">
        <v>333</v>
      </c>
      <c r="E1544" s="103" t="b">
        <v>0</v>
      </c>
      <c r="F1544" s="103" t="b">
        <v>0</v>
      </c>
      <c r="G1544" s="103" t="b">
        <v>0</v>
      </c>
    </row>
    <row r="1545" spans="1:7" ht="15">
      <c r="A1545" s="105" t="s">
        <v>516</v>
      </c>
      <c r="B1545" s="103">
        <v>2</v>
      </c>
      <c r="C1545" s="107">
        <v>0.0007615850856324631</v>
      </c>
      <c r="D1545" s="103" t="s">
        <v>333</v>
      </c>
      <c r="E1545" s="103" t="b">
        <v>0</v>
      </c>
      <c r="F1545" s="103" t="b">
        <v>0</v>
      </c>
      <c r="G1545" s="103" t="b">
        <v>0</v>
      </c>
    </row>
    <row r="1546" spans="1:7" ht="15">
      <c r="A1546" s="105" t="s">
        <v>551</v>
      </c>
      <c r="B1546" s="103">
        <v>2</v>
      </c>
      <c r="C1546" s="107">
        <v>0.0010235781192825773</v>
      </c>
      <c r="D1546" s="103" t="s">
        <v>333</v>
      </c>
      <c r="E1546" s="103" t="b">
        <v>0</v>
      </c>
      <c r="F1546" s="103" t="b">
        <v>0</v>
      </c>
      <c r="G1546" s="103" t="b">
        <v>0</v>
      </c>
    </row>
    <row r="1547" spans="1:7" ht="15">
      <c r="A1547" s="105" t="s">
        <v>1097</v>
      </c>
      <c r="B1547" s="103">
        <v>2</v>
      </c>
      <c r="C1547" s="107">
        <v>0.0010235781192825773</v>
      </c>
      <c r="D1547" s="103" t="s">
        <v>333</v>
      </c>
      <c r="E1547" s="103" t="b">
        <v>1</v>
      </c>
      <c r="F1547" s="103" t="b">
        <v>0</v>
      </c>
      <c r="G1547" s="103" t="b">
        <v>0</v>
      </c>
    </row>
    <row r="1548" spans="1:7" ht="15">
      <c r="A1548" s="105" t="s">
        <v>1037</v>
      </c>
      <c r="B1548" s="103">
        <v>2</v>
      </c>
      <c r="C1548" s="107">
        <v>0.0007615850856324631</v>
      </c>
      <c r="D1548" s="103" t="s">
        <v>333</v>
      </c>
      <c r="E1548" s="103" t="b">
        <v>0</v>
      </c>
      <c r="F1548" s="103" t="b">
        <v>0</v>
      </c>
      <c r="G1548" s="103" t="b">
        <v>0</v>
      </c>
    </row>
    <row r="1549" spans="1:7" ht="15">
      <c r="A1549" s="105" t="s">
        <v>1043</v>
      </c>
      <c r="B1549" s="103">
        <v>2</v>
      </c>
      <c r="C1549" s="107">
        <v>0.0007615850856324631</v>
      </c>
      <c r="D1549" s="103" t="s">
        <v>333</v>
      </c>
      <c r="E1549" s="103" t="b">
        <v>0</v>
      </c>
      <c r="F1549" s="103" t="b">
        <v>0</v>
      </c>
      <c r="G1549" s="103" t="b">
        <v>0</v>
      </c>
    </row>
    <row r="1550" spans="1:7" ht="15">
      <c r="A1550" s="105" t="s">
        <v>1047</v>
      </c>
      <c r="B1550" s="103">
        <v>2</v>
      </c>
      <c r="C1550" s="107">
        <v>0.0007615850856324631</v>
      </c>
      <c r="D1550" s="103" t="s">
        <v>333</v>
      </c>
      <c r="E1550" s="103" t="b">
        <v>0</v>
      </c>
      <c r="F1550" s="103" t="b">
        <v>0</v>
      </c>
      <c r="G1550" s="103" t="b">
        <v>0</v>
      </c>
    </row>
    <row r="1551" spans="1:7" ht="15">
      <c r="A1551" s="105" t="s">
        <v>1099</v>
      </c>
      <c r="B1551" s="103">
        <v>2</v>
      </c>
      <c r="C1551" s="107">
        <v>0.0010235781192825773</v>
      </c>
      <c r="D1551" s="103" t="s">
        <v>333</v>
      </c>
      <c r="E1551" s="103" t="b">
        <v>1</v>
      </c>
      <c r="F1551" s="103" t="b">
        <v>0</v>
      </c>
      <c r="G1551" s="103" t="b">
        <v>0</v>
      </c>
    </row>
    <row r="1552" spans="1:7" ht="15">
      <c r="A1552" s="105" t="s">
        <v>1100</v>
      </c>
      <c r="B1552" s="103">
        <v>2</v>
      </c>
      <c r="C1552" s="107">
        <v>0.0010235781192825773</v>
      </c>
      <c r="D1552" s="103" t="s">
        <v>333</v>
      </c>
      <c r="E1552" s="103" t="b">
        <v>0</v>
      </c>
      <c r="F1552" s="103" t="b">
        <v>0</v>
      </c>
      <c r="G1552" s="103" t="b">
        <v>0</v>
      </c>
    </row>
    <row r="1553" spans="1:7" ht="15">
      <c r="A1553" s="105" t="s">
        <v>836</v>
      </c>
      <c r="B1553" s="103">
        <v>2</v>
      </c>
      <c r="C1553" s="107">
        <v>0.0010235781192825773</v>
      </c>
      <c r="D1553" s="103" t="s">
        <v>333</v>
      </c>
      <c r="E1553" s="103" t="b">
        <v>0</v>
      </c>
      <c r="F1553" s="103" t="b">
        <v>0</v>
      </c>
      <c r="G1553" s="103" t="b">
        <v>0</v>
      </c>
    </row>
    <row r="1554" spans="1:7" ht="15">
      <c r="A1554" s="105" t="s">
        <v>1052</v>
      </c>
      <c r="B1554" s="103">
        <v>2</v>
      </c>
      <c r="C1554" s="107">
        <v>0.0007615850856324631</v>
      </c>
      <c r="D1554" s="103" t="s">
        <v>333</v>
      </c>
      <c r="E1554" s="103" t="b">
        <v>1</v>
      </c>
      <c r="F1554" s="103" t="b">
        <v>0</v>
      </c>
      <c r="G1554" s="103" t="b">
        <v>0</v>
      </c>
    </row>
    <row r="1555" spans="1:7" ht="15">
      <c r="A1555" s="105" t="s">
        <v>1053</v>
      </c>
      <c r="B1555" s="103">
        <v>2</v>
      </c>
      <c r="C1555" s="107">
        <v>0.0007615850856324631</v>
      </c>
      <c r="D1555" s="103" t="s">
        <v>333</v>
      </c>
      <c r="E1555" s="103" t="b">
        <v>0</v>
      </c>
      <c r="F1555" s="103" t="b">
        <v>0</v>
      </c>
      <c r="G1555" s="103" t="b">
        <v>0</v>
      </c>
    </row>
    <row r="1556" spans="1:7" ht="15">
      <c r="A1556" s="105" t="s">
        <v>679</v>
      </c>
      <c r="B1556" s="103">
        <v>2</v>
      </c>
      <c r="C1556" s="107">
        <v>0.0007615850856324631</v>
      </c>
      <c r="D1556" s="103" t="s">
        <v>333</v>
      </c>
      <c r="E1556" s="103" t="b">
        <v>0</v>
      </c>
      <c r="F1556" s="103" t="b">
        <v>0</v>
      </c>
      <c r="G1556" s="103" t="b">
        <v>0</v>
      </c>
    </row>
    <row r="1557" spans="1:7" ht="15">
      <c r="A1557" s="105" t="s">
        <v>820</v>
      </c>
      <c r="B1557" s="103">
        <v>2</v>
      </c>
      <c r="C1557" s="107">
        <v>0.0007615850856324631</v>
      </c>
      <c r="D1557" s="103" t="s">
        <v>333</v>
      </c>
      <c r="E1557" s="103" t="b">
        <v>0</v>
      </c>
      <c r="F1557" s="103" t="b">
        <v>0</v>
      </c>
      <c r="G1557" s="103" t="b">
        <v>0</v>
      </c>
    </row>
    <row r="1558" spans="1:7" ht="15">
      <c r="A1558" s="105" t="s">
        <v>898</v>
      </c>
      <c r="B1558" s="103">
        <v>2</v>
      </c>
      <c r="C1558" s="107">
        <v>0.0007615850856324631</v>
      </c>
      <c r="D1558" s="103" t="s">
        <v>333</v>
      </c>
      <c r="E1558" s="103" t="b">
        <v>0</v>
      </c>
      <c r="F1558" s="103" t="b">
        <v>0</v>
      </c>
      <c r="G1558" s="103" t="b">
        <v>0</v>
      </c>
    </row>
    <row r="1559" spans="1:7" ht="15">
      <c r="A1559" s="105" t="s">
        <v>439</v>
      </c>
      <c r="B1559" s="103">
        <v>2</v>
      </c>
      <c r="C1559" s="107">
        <v>0.0007615850856324631</v>
      </c>
      <c r="D1559" s="103" t="s">
        <v>333</v>
      </c>
      <c r="E1559" s="103" t="b">
        <v>0</v>
      </c>
      <c r="F1559" s="103" t="b">
        <v>0</v>
      </c>
      <c r="G1559" s="103" t="b">
        <v>0</v>
      </c>
    </row>
    <row r="1560" spans="1:7" ht="15">
      <c r="A1560" s="105" t="s">
        <v>685</v>
      </c>
      <c r="B1560" s="103">
        <v>2</v>
      </c>
      <c r="C1560" s="107">
        <v>0.0007615850856324631</v>
      </c>
      <c r="D1560" s="103" t="s">
        <v>333</v>
      </c>
      <c r="E1560" s="103" t="b">
        <v>0</v>
      </c>
      <c r="F1560" s="103" t="b">
        <v>0</v>
      </c>
      <c r="G1560" s="103" t="b">
        <v>0</v>
      </c>
    </row>
    <row r="1561" spans="1:7" ht="15">
      <c r="A1561" s="105" t="s">
        <v>550</v>
      </c>
      <c r="B1561" s="103">
        <v>2</v>
      </c>
      <c r="C1561" s="107">
        <v>0.0010235781192825773</v>
      </c>
      <c r="D1561" s="103" t="s">
        <v>333</v>
      </c>
      <c r="E1561" s="103" t="b">
        <v>0</v>
      </c>
      <c r="F1561" s="103" t="b">
        <v>0</v>
      </c>
      <c r="G1561" s="103" t="b">
        <v>0</v>
      </c>
    </row>
    <row r="1562" spans="1:7" ht="15">
      <c r="A1562" s="105" t="s">
        <v>1056</v>
      </c>
      <c r="B1562" s="103">
        <v>2</v>
      </c>
      <c r="C1562" s="107">
        <v>0.0007615850856324631</v>
      </c>
      <c r="D1562" s="103" t="s">
        <v>333</v>
      </c>
      <c r="E1562" s="103" t="b">
        <v>0</v>
      </c>
      <c r="F1562" s="103" t="b">
        <v>0</v>
      </c>
      <c r="G1562" s="103" t="b">
        <v>0</v>
      </c>
    </row>
    <row r="1563" spans="1:7" ht="15">
      <c r="A1563" s="105" t="s">
        <v>840</v>
      </c>
      <c r="B1563" s="103">
        <v>2</v>
      </c>
      <c r="C1563" s="107">
        <v>0.0010235781192825773</v>
      </c>
      <c r="D1563" s="103" t="s">
        <v>333</v>
      </c>
      <c r="E1563" s="103" t="b">
        <v>0</v>
      </c>
      <c r="F1563" s="103" t="b">
        <v>0</v>
      </c>
      <c r="G1563" s="103" t="b">
        <v>0</v>
      </c>
    </row>
    <row r="1564" spans="1:7" ht="15">
      <c r="A1564" s="105" t="s">
        <v>1069</v>
      </c>
      <c r="B1564" s="103">
        <v>2</v>
      </c>
      <c r="C1564" s="107">
        <v>0.0007615850856324631</v>
      </c>
      <c r="D1564" s="103" t="s">
        <v>333</v>
      </c>
      <c r="E1564" s="103" t="b">
        <v>0</v>
      </c>
      <c r="F1564" s="103" t="b">
        <v>0</v>
      </c>
      <c r="G1564" s="103" t="b">
        <v>0</v>
      </c>
    </row>
    <row r="1565" spans="1:7" ht="15">
      <c r="A1565" s="105" t="s">
        <v>841</v>
      </c>
      <c r="B1565" s="103">
        <v>2</v>
      </c>
      <c r="C1565" s="107">
        <v>0.0010235781192825773</v>
      </c>
      <c r="D1565" s="103" t="s">
        <v>333</v>
      </c>
      <c r="E1565" s="103" t="b">
        <v>0</v>
      </c>
      <c r="F1565" s="103" t="b">
        <v>0</v>
      </c>
      <c r="G1565" s="103" t="b">
        <v>0</v>
      </c>
    </row>
    <row r="1566" spans="1:7" ht="15">
      <c r="A1566" s="105" t="s">
        <v>901</v>
      </c>
      <c r="B1566" s="103">
        <v>2</v>
      </c>
      <c r="C1566" s="107">
        <v>0.0007615850856324631</v>
      </c>
      <c r="D1566" s="103" t="s">
        <v>333</v>
      </c>
      <c r="E1566" s="103" t="b">
        <v>0</v>
      </c>
      <c r="F1566" s="103" t="b">
        <v>0</v>
      </c>
      <c r="G1566" s="103" t="b">
        <v>0</v>
      </c>
    </row>
    <row r="1567" spans="1:7" ht="15">
      <c r="A1567" s="105" t="s">
        <v>529</v>
      </c>
      <c r="B1567" s="103">
        <v>2</v>
      </c>
      <c r="C1567" s="107">
        <v>0.0007615850856324631</v>
      </c>
      <c r="D1567" s="103" t="s">
        <v>333</v>
      </c>
      <c r="E1567" s="103" t="b">
        <v>0</v>
      </c>
      <c r="F1567" s="103" t="b">
        <v>0</v>
      </c>
      <c r="G1567" s="103" t="b">
        <v>0</v>
      </c>
    </row>
    <row r="1568" spans="1:7" ht="15">
      <c r="A1568" s="105" t="s">
        <v>490</v>
      </c>
      <c r="B1568" s="103">
        <v>2</v>
      </c>
      <c r="C1568" s="107">
        <v>0.0010235781192825773</v>
      </c>
      <c r="D1568" s="103" t="s">
        <v>333</v>
      </c>
      <c r="E1568" s="103" t="b">
        <v>0</v>
      </c>
      <c r="F1568" s="103" t="b">
        <v>0</v>
      </c>
      <c r="G1568" s="103" t="b">
        <v>0</v>
      </c>
    </row>
    <row r="1569" spans="1:7" ht="15">
      <c r="A1569" s="105" t="s">
        <v>638</v>
      </c>
      <c r="B1569" s="103">
        <v>2</v>
      </c>
      <c r="C1569" s="107">
        <v>0.0007615850856324631</v>
      </c>
      <c r="D1569" s="103" t="s">
        <v>333</v>
      </c>
      <c r="E1569" s="103" t="b">
        <v>0</v>
      </c>
      <c r="F1569" s="103" t="b">
        <v>0</v>
      </c>
      <c r="G1569" s="103" t="b">
        <v>0</v>
      </c>
    </row>
    <row r="1570" spans="1:7" ht="15">
      <c r="A1570" s="105" t="s">
        <v>1106</v>
      </c>
      <c r="B1570" s="103">
        <v>2</v>
      </c>
      <c r="C1570" s="107">
        <v>0.0010235781192825773</v>
      </c>
      <c r="D1570" s="103" t="s">
        <v>333</v>
      </c>
      <c r="E1570" s="103" t="b">
        <v>0</v>
      </c>
      <c r="F1570" s="103" t="b">
        <v>0</v>
      </c>
      <c r="G1570" s="103" t="b">
        <v>0</v>
      </c>
    </row>
    <row r="1571" spans="1:7" ht="15">
      <c r="A1571" s="105" t="s">
        <v>545</v>
      </c>
      <c r="B1571" s="103">
        <v>2</v>
      </c>
      <c r="C1571" s="107">
        <v>0.0010235781192825773</v>
      </c>
      <c r="D1571" s="103" t="s">
        <v>333</v>
      </c>
      <c r="E1571" s="103" t="b">
        <v>0</v>
      </c>
      <c r="F1571" s="103" t="b">
        <v>0</v>
      </c>
      <c r="G1571" s="103" t="b">
        <v>0</v>
      </c>
    </row>
    <row r="1572" spans="1:7" ht="15">
      <c r="A1572" s="105" t="s">
        <v>1029</v>
      </c>
      <c r="B1572" s="103">
        <v>2</v>
      </c>
      <c r="C1572" s="107">
        <v>0.0010235781192825773</v>
      </c>
      <c r="D1572" s="103" t="s">
        <v>333</v>
      </c>
      <c r="E1572" s="103" t="b">
        <v>0</v>
      </c>
      <c r="F1572" s="103" t="b">
        <v>0</v>
      </c>
      <c r="G1572" s="103" t="b">
        <v>0</v>
      </c>
    </row>
    <row r="1573" spans="1:7" ht="15">
      <c r="A1573" s="105" t="s">
        <v>1030</v>
      </c>
      <c r="B1573" s="103">
        <v>2</v>
      </c>
      <c r="C1573" s="107">
        <v>0.0010235781192825773</v>
      </c>
      <c r="D1573" s="103" t="s">
        <v>333</v>
      </c>
      <c r="E1573" s="103" t="b">
        <v>0</v>
      </c>
      <c r="F1573" s="103" t="b">
        <v>0</v>
      </c>
      <c r="G1573" s="103" t="b">
        <v>0</v>
      </c>
    </row>
    <row r="1574" spans="1:7" ht="15">
      <c r="A1574" s="105" t="s">
        <v>1032</v>
      </c>
      <c r="B1574" s="103">
        <v>2</v>
      </c>
      <c r="C1574" s="107">
        <v>0.0010235781192825773</v>
      </c>
      <c r="D1574" s="103" t="s">
        <v>333</v>
      </c>
      <c r="E1574" s="103" t="b">
        <v>0</v>
      </c>
      <c r="F1574" s="103" t="b">
        <v>0</v>
      </c>
      <c r="G1574" s="103" t="b">
        <v>0</v>
      </c>
    </row>
    <row r="1575" spans="1:7" ht="15">
      <c r="A1575" s="105" t="s">
        <v>1033</v>
      </c>
      <c r="B1575" s="103">
        <v>2</v>
      </c>
      <c r="C1575" s="107">
        <v>0.0010235781192825773</v>
      </c>
      <c r="D1575" s="103" t="s">
        <v>333</v>
      </c>
      <c r="E1575" s="103" t="b">
        <v>0</v>
      </c>
      <c r="F1575" s="103" t="b">
        <v>0</v>
      </c>
      <c r="G1575" s="103" t="b">
        <v>0</v>
      </c>
    </row>
    <row r="1576" spans="1:7" ht="15">
      <c r="A1576" s="105" t="s">
        <v>512</v>
      </c>
      <c r="B1576" s="103">
        <v>2</v>
      </c>
      <c r="C1576" s="107">
        <v>0.0010235781192825773</v>
      </c>
      <c r="D1576" s="103" t="s">
        <v>333</v>
      </c>
      <c r="E1576" s="103" t="b">
        <v>0</v>
      </c>
      <c r="F1576" s="103" t="b">
        <v>0</v>
      </c>
      <c r="G1576" s="103" t="b">
        <v>0</v>
      </c>
    </row>
    <row r="1577" spans="1:7" ht="15">
      <c r="A1577" s="105" t="s">
        <v>806</v>
      </c>
      <c r="B1577" s="103">
        <v>2</v>
      </c>
      <c r="C1577" s="107">
        <v>0.0010235781192825773</v>
      </c>
      <c r="D1577" s="103" t="s">
        <v>333</v>
      </c>
      <c r="E1577" s="103" t="b">
        <v>0</v>
      </c>
      <c r="F1577" s="103" t="b">
        <v>0</v>
      </c>
      <c r="G1577" s="103" t="b">
        <v>0</v>
      </c>
    </row>
    <row r="1578" spans="1:7" ht="15">
      <c r="A1578" s="105" t="s">
        <v>808</v>
      </c>
      <c r="B1578" s="103">
        <v>2</v>
      </c>
      <c r="C1578" s="107">
        <v>0.0010235781192825773</v>
      </c>
      <c r="D1578" s="103" t="s">
        <v>333</v>
      </c>
      <c r="E1578" s="103" t="b">
        <v>0</v>
      </c>
      <c r="F1578" s="103" t="b">
        <v>1</v>
      </c>
      <c r="G1578" s="103" t="b">
        <v>0</v>
      </c>
    </row>
    <row r="1579" spans="1:7" ht="15">
      <c r="A1579" s="105" t="s">
        <v>809</v>
      </c>
      <c r="B1579" s="103">
        <v>2</v>
      </c>
      <c r="C1579" s="107">
        <v>0.0010235781192825773</v>
      </c>
      <c r="D1579" s="103" t="s">
        <v>333</v>
      </c>
      <c r="E1579" s="103" t="b">
        <v>0</v>
      </c>
      <c r="F1579" s="103" t="b">
        <v>0</v>
      </c>
      <c r="G1579" s="103" t="b">
        <v>0</v>
      </c>
    </row>
    <row r="1580" spans="1:7" ht="15">
      <c r="A1580" s="105" t="s">
        <v>1040</v>
      </c>
      <c r="B1580" s="103">
        <v>2</v>
      </c>
      <c r="C1580" s="107">
        <v>0.0010235781192825773</v>
      </c>
      <c r="D1580" s="103" t="s">
        <v>333</v>
      </c>
      <c r="E1580" s="103" t="b">
        <v>0</v>
      </c>
      <c r="F1580" s="103" t="b">
        <v>0</v>
      </c>
      <c r="G1580" s="103" t="b">
        <v>0</v>
      </c>
    </row>
    <row r="1581" spans="1:7" ht="15">
      <c r="A1581" s="105" t="s">
        <v>614</v>
      </c>
      <c r="B1581" s="103">
        <v>2</v>
      </c>
      <c r="C1581" s="107">
        <v>0.0010235781192825773</v>
      </c>
      <c r="D1581" s="103" t="s">
        <v>333</v>
      </c>
      <c r="E1581" s="103" t="b">
        <v>0</v>
      </c>
      <c r="F1581" s="103" t="b">
        <v>0</v>
      </c>
      <c r="G1581" s="103" t="b">
        <v>0</v>
      </c>
    </row>
    <row r="1582" spans="1:7" ht="15">
      <c r="A1582" s="105" t="s">
        <v>433</v>
      </c>
      <c r="B1582" s="103">
        <v>2</v>
      </c>
      <c r="C1582" s="107">
        <v>0.0007615850856324631</v>
      </c>
      <c r="D1582" s="103" t="s">
        <v>333</v>
      </c>
      <c r="E1582" s="103" t="b">
        <v>0</v>
      </c>
      <c r="F1582" s="103" t="b">
        <v>0</v>
      </c>
      <c r="G1582" s="103" t="b">
        <v>0</v>
      </c>
    </row>
    <row r="1583" spans="1:7" ht="15">
      <c r="A1583" s="105" t="s">
        <v>1046</v>
      </c>
      <c r="B1583" s="103">
        <v>2</v>
      </c>
      <c r="C1583" s="107">
        <v>0.0010235781192825773</v>
      </c>
      <c r="D1583" s="103" t="s">
        <v>333</v>
      </c>
      <c r="E1583" s="103" t="b">
        <v>0</v>
      </c>
      <c r="F1583" s="103" t="b">
        <v>0</v>
      </c>
      <c r="G1583" s="103" t="b">
        <v>0</v>
      </c>
    </row>
    <row r="1584" spans="1:7" ht="15">
      <c r="A1584" s="105" t="s">
        <v>788</v>
      </c>
      <c r="B1584" s="103">
        <v>2</v>
      </c>
      <c r="C1584" s="107">
        <v>0.0010235781192825773</v>
      </c>
      <c r="D1584" s="103" t="s">
        <v>333</v>
      </c>
      <c r="E1584" s="103" t="b">
        <v>0</v>
      </c>
      <c r="F1584" s="103" t="b">
        <v>0</v>
      </c>
      <c r="G1584" s="103" t="b">
        <v>0</v>
      </c>
    </row>
    <row r="1585" spans="1:7" ht="15">
      <c r="A1585" s="105" t="s">
        <v>538</v>
      </c>
      <c r="B1585" s="103">
        <v>2</v>
      </c>
      <c r="C1585" s="107">
        <v>0.0007615850856324631</v>
      </c>
      <c r="D1585" s="103" t="s">
        <v>333</v>
      </c>
      <c r="E1585" s="103" t="b">
        <v>0</v>
      </c>
      <c r="F1585" s="103" t="b">
        <v>0</v>
      </c>
      <c r="G1585" s="103" t="b">
        <v>0</v>
      </c>
    </row>
    <row r="1586" spans="1:7" ht="15">
      <c r="A1586" s="105" t="s">
        <v>1051</v>
      </c>
      <c r="B1586" s="103">
        <v>2</v>
      </c>
      <c r="C1586" s="107">
        <v>0.0010235781192825773</v>
      </c>
      <c r="D1586" s="103" t="s">
        <v>333</v>
      </c>
      <c r="E1586" s="103" t="b">
        <v>0</v>
      </c>
      <c r="F1586" s="103" t="b">
        <v>0</v>
      </c>
      <c r="G1586" s="103" t="b">
        <v>0</v>
      </c>
    </row>
    <row r="1587" spans="1:7" ht="15">
      <c r="A1587" s="105" t="s">
        <v>692</v>
      </c>
      <c r="B1587" s="103">
        <v>2</v>
      </c>
      <c r="C1587" s="107">
        <v>0.0010235781192825773</v>
      </c>
      <c r="D1587" s="103" t="s">
        <v>333</v>
      </c>
      <c r="E1587" s="103" t="b">
        <v>0</v>
      </c>
      <c r="F1587" s="103" t="b">
        <v>0</v>
      </c>
      <c r="G1587" s="103" t="b">
        <v>0</v>
      </c>
    </row>
    <row r="1588" spans="1:7" ht="15">
      <c r="A1588" s="105" t="s">
        <v>813</v>
      </c>
      <c r="B1588" s="103">
        <v>2</v>
      </c>
      <c r="C1588" s="107">
        <v>0.0010235781192825773</v>
      </c>
      <c r="D1588" s="103" t="s">
        <v>333</v>
      </c>
      <c r="E1588" s="103" t="b">
        <v>0</v>
      </c>
      <c r="F1588" s="103" t="b">
        <v>0</v>
      </c>
      <c r="G1588" s="103" t="b">
        <v>0</v>
      </c>
    </row>
    <row r="1589" spans="1:7" ht="15">
      <c r="A1589" s="105" t="s">
        <v>1059</v>
      </c>
      <c r="B1589" s="103">
        <v>2</v>
      </c>
      <c r="C1589" s="107">
        <v>0.0010235781192825773</v>
      </c>
      <c r="D1589" s="103" t="s">
        <v>333</v>
      </c>
      <c r="E1589" s="103" t="b">
        <v>0</v>
      </c>
      <c r="F1589" s="103" t="b">
        <v>0</v>
      </c>
      <c r="G1589" s="103" t="b">
        <v>0</v>
      </c>
    </row>
    <row r="1590" spans="1:7" ht="15">
      <c r="A1590" s="105" t="s">
        <v>976</v>
      </c>
      <c r="B1590" s="103">
        <v>2</v>
      </c>
      <c r="C1590" s="107">
        <v>0.0007615850856324631</v>
      </c>
      <c r="D1590" s="103" t="s">
        <v>333</v>
      </c>
      <c r="E1590" s="103" t="b">
        <v>0</v>
      </c>
      <c r="F1590" s="103" t="b">
        <v>0</v>
      </c>
      <c r="G1590" s="103" t="b">
        <v>0</v>
      </c>
    </row>
    <row r="1591" spans="1:7" ht="15">
      <c r="A1591" s="105" t="s">
        <v>648</v>
      </c>
      <c r="B1591" s="103">
        <v>2</v>
      </c>
      <c r="C1591" s="107">
        <v>0.0007615850856324631</v>
      </c>
      <c r="D1591" s="103" t="s">
        <v>333</v>
      </c>
      <c r="E1591" s="103" t="b">
        <v>0</v>
      </c>
      <c r="F1591" s="103" t="b">
        <v>0</v>
      </c>
      <c r="G1591" s="103" t="b">
        <v>0</v>
      </c>
    </row>
    <row r="1592" spans="1:7" ht="15">
      <c r="A1592" s="105" t="s">
        <v>1063</v>
      </c>
      <c r="B1592" s="103">
        <v>2</v>
      </c>
      <c r="C1592" s="107">
        <v>0.0010235781192825773</v>
      </c>
      <c r="D1592" s="103" t="s">
        <v>333</v>
      </c>
      <c r="E1592" s="103" t="b">
        <v>0</v>
      </c>
      <c r="F1592" s="103" t="b">
        <v>0</v>
      </c>
      <c r="G1592" s="103" t="b">
        <v>0</v>
      </c>
    </row>
    <row r="1593" spans="1:7" ht="15">
      <c r="A1593" s="105" t="s">
        <v>1065</v>
      </c>
      <c r="B1593" s="103">
        <v>2</v>
      </c>
      <c r="C1593" s="107">
        <v>0.0010235781192825773</v>
      </c>
      <c r="D1593" s="103" t="s">
        <v>333</v>
      </c>
      <c r="E1593" s="103" t="b">
        <v>0</v>
      </c>
      <c r="F1593" s="103" t="b">
        <v>1</v>
      </c>
      <c r="G1593" s="103" t="b">
        <v>0</v>
      </c>
    </row>
    <row r="1594" spans="1:7" ht="15">
      <c r="A1594" s="105" t="s">
        <v>1068</v>
      </c>
      <c r="B1594" s="103">
        <v>2</v>
      </c>
      <c r="C1594" s="107">
        <v>0.0010235781192825773</v>
      </c>
      <c r="D1594" s="103" t="s">
        <v>333</v>
      </c>
      <c r="E1594" s="103" t="b">
        <v>0</v>
      </c>
      <c r="F1594" s="103" t="b">
        <v>0</v>
      </c>
      <c r="G1594" s="103" t="b">
        <v>0</v>
      </c>
    </row>
    <row r="1595" spans="1:7" ht="15">
      <c r="A1595" s="105" t="s">
        <v>1071</v>
      </c>
      <c r="B1595" s="103">
        <v>2</v>
      </c>
      <c r="C1595" s="107">
        <v>0.0010235781192825773</v>
      </c>
      <c r="D1595" s="103" t="s">
        <v>333</v>
      </c>
      <c r="E1595" s="103" t="b">
        <v>0</v>
      </c>
      <c r="F1595" s="103" t="b">
        <v>0</v>
      </c>
      <c r="G1595" s="103" t="b">
        <v>0</v>
      </c>
    </row>
    <row r="1596" spans="1:7" ht="15">
      <c r="A1596" s="105" t="s">
        <v>909</v>
      </c>
      <c r="B1596" s="103">
        <v>2</v>
      </c>
      <c r="C1596" s="107">
        <v>0.0007615850856324631</v>
      </c>
      <c r="D1596" s="103" t="s">
        <v>333</v>
      </c>
      <c r="E1596" s="103" t="b">
        <v>0</v>
      </c>
      <c r="F1596" s="103" t="b">
        <v>0</v>
      </c>
      <c r="G1596" s="103" t="b">
        <v>0</v>
      </c>
    </row>
    <row r="1597" spans="1:7" ht="15">
      <c r="A1597" s="105" t="s">
        <v>739</v>
      </c>
      <c r="B1597" s="103">
        <v>2</v>
      </c>
      <c r="C1597" s="107">
        <v>0.0007615850856324631</v>
      </c>
      <c r="D1597" s="103" t="s">
        <v>333</v>
      </c>
      <c r="E1597" s="103" t="b">
        <v>0</v>
      </c>
      <c r="F1597" s="103" t="b">
        <v>0</v>
      </c>
      <c r="G1597" s="103" t="b">
        <v>0</v>
      </c>
    </row>
    <row r="1598" spans="1:7" ht="15">
      <c r="A1598" s="105" t="s">
        <v>496</v>
      </c>
      <c r="B1598" s="103">
        <v>2</v>
      </c>
      <c r="C1598" s="107">
        <v>0.0007615850856324631</v>
      </c>
      <c r="D1598" s="103" t="s">
        <v>333</v>
      </c>
      <c r="E1598" s="103" t="b">
        <v>0</v>
      </c>
      <c r="F1598" s="103" t="b">
        <v>0</v>
      </c>
      <c r="G1598" s="103" t="b">
        <v>0</v>
      </c>
    </row>
    <row r="1599" spans="1:7" ht="15">
      <c r="A1599" s="105" t="s">
        <v>916</v>
      </c>
      <c r="B1599" s="103">
        <v>2</v>
      </c>
      <c r="C1599" s="107">
        <v>0.0010235781192825773</v>
      </c>
      <c r="D1599" s="103" t="s">
        <v>333</v>
      </c>
      <c r="E1599" s="103" t="b">
        <v>0</v>
      </c>
      <c r="F1599" s="103" t="b">
        <v>0</v>
      </c>
      <c r="G1599" s="103" t="b">
        <v>0</v>
      </c>
    </row>
    <row r="1600" spans="1:7" ht="15">
      <c r="A1600" s="105" t="s">
        <v>917</v>
      </c>
      <c r="B1600" s="103">
        <v>2</v>
      </c>
      <c r="C1600" s="107">
        <v>0.0010235781192825773</v>
      </c>
      <c r="D1600" s="103" t="s">
        <v>333</v>
      </c>
      <c r="E1600" s="103" t="b">
        <v>0</v>
      </c>
      <c r="F1600" s="103" t="b">
        <v>0</v>
      </c>
      <c r="G1600" s="103" t="b">
        <v>0</v>
      </c>
    </row>
    <row r="1601" spans="1:7" ht="15">
      <c r="A1601" s="105" t="s">
        <v>918</v>
      </c>
      <c r="B1601" s="103">
        <v>2</v>
      </c>
      <c r="C1601" s="107">
        <v>0.0010235781192825773</v>
      </c>
      <c r="D1601" s="103" t="s">
        <v>333</v>
      </c>
      <c r="E1601" s="103" t="b">
        <v>0</v>
      </c>
      <c r="F1601" s="103" t="b">
        <v>0</v>
      </c>
      <c r="G1601" s="103" t="b">
        <v>0</v>
      </c>
    </row>
    <row r="1602" spans="1:7" ht="15">
      <c r="A1602" s="105" t="s">
        <v>647</v>
      </c>
      <c r="B1602" s="103">
        <v>2</v>
      </c>
      <c r="C1602" s="107">
        <v>0.0007615850856324631</v>
      </c>
      <c r="D1602" s="103" t="s">
        <v>333</v>
      </c>
      <c r="E1602" s="103" t="b">
        <v>0</v>
      </c>
      <c r="F1602" s="103" t="b">
        <v>0</v>
      </c>
      <c r="G1602" s="103" t="b">
        <v>0</v>
      </c>
    </row>
    <row r="1603" spans="1:7" ht="15">
      <c r="A1603" s="105" t="s">
        <v>902</v>
      </c>
      <c r="B1603" s="103">
        <v>2</v>
      </c>
      <c r="C1603" s="107">
        <v>0.0007615850856324631</v>
      </c>
      <c r="D1603" s="103" t="s">
        <v>333</v>
      </c>
      <c r="E1603" s="103" t="b">
        <v>0</v>
      </c>
      <c r="F1603" s="103" t="b">
        <v>0</v>
      </c>
      <c r="G1603" s="103" t="b">
        <v>0</v>
      </c>
    </row>
    <row r="1604" spans="1:7" ht="15">
      <c r="A1604" s="105" t="s">
        <v>588</v>
      </c>
      <c r="B1604" s="103">
        <v>2</v>
      </c>
      <c r="C1604" s="107">
        <v>0.0010235781192825773</v>
      </c>
      <c r="D1604" s="103" t="s">
        <v>333</v>
      </c>
      <c r="E1604" s="103" t="b">
        <v>0</v>
      </c>
      <c r="F1604" s="103" t="b">
        <v>0</v>
      </c>
      <c r="G1604" s="103" t="b">
        <v>0</v>
      </c>
    </row>
    <row r="1605" spans="1:7" ht="15">
      <c r="A1605" s="105" t="s">
        <v>765</v>
      </c>
      <c r="B1605" s="103">
        <v>2</v>
      </c>
      <c r="C1605" s="107">
        <v>0.0010235781192825773</v>
      </c>
      <c r="D1605" s="103" t="s">
        <v>333</v>
      </c>
      <c r="E1605" s="103" t="b">
        <v>0</v>
      </c>
      <c r="F1605" s="103" t="b">
        <v>0</v>
      </c>
      <c r="G1605" s="103" t="b">
        <v>0</v>
      </c>
    </row>
    <row r="1606" spans="1:7" ht="15">
      <c r="A1606" s="105" t="s">
        <v>899</v>
      </c>
      <c r="B1606" s="103">
        <v>2</v>
      </c>
      <c r="C1606" s="107">
        <v>0.0007615850856324631</v>
      </c>
      <c r="D1606" s="103" t="s">
        <v>333</v>
      </c>
      <c r="E1606" s="103" t="b">
        <v>0</v>
      </c>
      <c r="F1606" s="103" t="b">
        <v>0</v>
      </c>
      <c r="G1606" s="103" t="b">
        <v>0</v>
      </c>
    </row>
    <row r="1607" spans="1:7" ht="15">
      <c r="A1607" s="105" t="s">
        <v>905</v>
      </c>
      <c r="B1607" s="103">
        <v>2</v>
      </c>
      <c r="C1607" s="107">
        <v>0.0007615850856324631</v>
      </c>
      <c r="D1607" s="103" t="s">
        <v>333</v>
      </c>
      <c r="E1607" s="103" t="b">
        <v>0</v>
      </c>
      <c r="F1607" s="103" t="b">
        <v>0</v>
      </c>
      <c r="G1607" s="103" t="b">
        <v>0</v>
      </c>
    </row>
    <row r="1608" spans="1:7" ht="15">
      <c r="A1608" s="105" t="s">
        <v>903</v>
      </c>
      <c r="B1608" s="103">
        <v>2</v>
      </c>
      <c r="C1608" s="107">
        <v>0.0010235781192825773</v>
      </c>
      <c r="D1608" s="103" t="s">
        <v>333</v>
      </c>
      <c r="E1608" s="103" t="b">
        <v>0</v>
      </c>
      <c r="F1608" s="103" t="b">
        <v>0</v>
      </c>
      <c r="G1608" s="103" t="b">
        <v>0</v>
      </c>
    </row>
    <row r="1609" spans="1:7" ht="15">
      <c r="A1609" s="105" t="s">
        <v>734</v>
      </c>
      <c r="B1609" s="103">
        <v>2</v>
      </c>
      <c r="C1609" s="107">
        <v>0.0010235781192825773</v>
      </c>
      <c r="D1609" s="103" t="s">
        <v>333</v>
      </c>
      <c r="E1609" s="103" t="b">
        <v>0</v>
      </c>
      <c r="F1609" s="103" t="b">
        <v>0</v>
      </c>
      <c r="G1609" s="103" t="b">
        <v>0</v>
      </c>
    </row>
    <row r="1610" spans="1:7" ht="15">
      <c r="A1610" s="105" t="s">
        <v>360</v>
      </c>
      <c r="B1610" s="103">
        <v>24</v>
      </c>
      <c r="C1610" s="107">
        <v>0.00465653837548947</v>
      </c>
      <c r="D1610" s="103" t="s">
        <v>334</v>
      </c>
      <c r="E1610" s="103" t="b">
        <v>0</v>
      </c>
      <c r="F1610" s="103" t="b">
        <v>0</v>
      </c>
      <c r="G1610" s="103" t="b">
        <v>0</v>
      </c>
    </row>
    <row r="1611" spans="1:7" ht="15">
      <c r="A1611" s="105" t="s">
        <v>358</v>
      </c>
      <c r="B1611" s="103">
        <v>23</v>
      </c>
      <c r="C1611" s="107">
        <v>0.005863584174279748</v>
      </c>
      <c r="D1611" s="103" t="s">
        <v>334</v>
      </c>
      <c r="E1611" s="103" t="b">
        <v>0</v>
      </c>
      <c r="F1611" s="103" t="b">
        <v>0</v>
      </c>
      <c r="G1611" s="103" t="b">
        <v>0</v>
      </c>
    </row>
    <row r="1612" spans="1:7" ht="15">
      <c r="A1612" s="105" t="s">
        <v>354</v>
      </c>
      <c r="B1612" s="103">
        <v>20</v>
      </c>
      <c r="C1612" s="107">
        <v>0.0029354460815600313</v>
      </c>
      <c r="D1612" s="103" t="s">
        <v>334</v>
      </c>
      <c r="E1612" s="103" t="b">
        <v>0</v>
      </c>
      <c r="F1612" s="103" t="b">
        <v>0</v>
      </c>
      <c r="G1612" s="103" t="b">
        <v>0</v>
      </c>
    </row>
    <row r="1613" spans="1:7" ht="15">
      <c r="A1613" s="105" t="s">
        <v>357</v>
      </c>
      <c r="B1613" s="103">
        <v>18</v>
      </c>
      <c r="C1613" s="107">
        <v>0.0008505023082130744</v>
      </c>
      <c r="D1613" s="103" t="s">
        <v>334</v>
      </c>
      <c r="E1613" s="103" t="b">
        <v>0</v>
      </c>
      <c r="F1613" s="103" t="b">
        <v>0</v>
      </c>
      <c r="G1613" s="103" t="b">
        <v>0</v>
      </c>
    </row>
    <row r="1614" spans="1:7" ht="15">
      <c r="A1614" s="105" t="s">
        <v>352</v>
      </c>
      <c r="B1614" s="103">
        <v>18</v>
      </c>
      <c r="C1614" s="107">
        <v>0.002641901473404028</v>
      </c>
      <c r="D1614" s="103" t="s">
        <v>334</v>
      </c>
      <c r="E1614" s="103" t="b">
        <v>0</v>
      </c>
      <c r="F1614" s="103" t="b">
        <v>0</v>
      </c>
      <c r="G1614" s="103" t="b">
        <v>0</v>
      </c>
    </row>
    <row r="1615" spans="1:7" ht="15">
      <c r="A1615" s="105" t="s">
        <v>384</v>
      </c>
      <c r="B1615" s="103">
        <v>18</v>
      </c>
      <c r="C1615" s="107">
        <v>0.008776206728425159</v>
      </c>
      <c r="D1615" s="103" t="s">
        <v>334</v>
      </c>
      <c r="E1615" s="103" t="b">
        <v>0</v>
      </c>
      <c r="F1615" s="103" t="b">
        <v>0</v>
      </c>
      <c r="G1615" s="103" t="b">
        <v>0</v>
      </c>
    </row>
    <row r="1616" spans="1:7" ht="15">
      <c r="A1616" s="105" t="s">
        <v>364</v>
      </c>
      <c r="B1616" s="103">
        <v>17</v>
      </c>
      <c r="C1616" s="107">
        <v>0.004333953520119815</v>
      </c>
      <c r="D1616" s="103" t="s">
        <v>334</v>
      </c>
      <c r="E1616" s="103" t="b">
        <v>0</v>
      </c>
      <c r="F1616" s="103" t="b">
        <v>0</v>
      </c>
      <c r="G1616" s="103" t="b">
        <v>0</v>
      </c>
    </row>
    <row r="1617" spans="1:7" ht="15">
      <c r="A1617" s="105" t="s">
        <v>363</v>
      </c>
      <c r="B1617" s="103">
        <v>16</v>
      </c>
      <c r="C1617" s="107">
        <v>0.0040790150777598256</v>
      </c>
      <c r="D1617" s="103" t="s">
        <v>334</v>
      </c>
      <c r="E1617" s="103" t="b">
        <v>0</v>
      </c>
      <c r="F1617" s="103" t="b">
        <v>0</v>
      </c>
      <c r="G1617" s="103" t="b">
        <v>0</v>
      </c>
    </row>
    <row r="1618" spans="1:7" ht="15">
      <c r="A1618" s="105" t="s">
        <v>392</v>
      </c>
      <c r="B1618" s="103">
        <v>14</v>
      </c>
      <c r="C1618" s="107">
        <v>0.0035691381930398475</v>
      </c>
      <c r="D1618" s="103" t="s">
        <v>334</v>
      </c>
      <c r="E1618" s="103" t="b">
        <v>0</v>
      </c>
      <c r="F1618" s="103" t="b">
        <v>0</v>
      </c>
      <c r="G1618" s="103" t="b">
        <v>0</v>
      </c>
    </row>
    <row r="1619" spans="1:7" ht="15">
      <c r="A1619" s="105" t="s">
        <v>371</v>
      </c>
      <c r="B1619" s="103">
        <v>13</v>
      </c>
      <c r="C1619" s="107">
        <v>0.002522291620056796</v>
      </c>
      <c r="D1619" s="103" t="s">
        <v>334</v>
      </c>
      <c r="E1619" s="103" t="b">
        <v>0</v>
      </c>
      <c r="F1619" s="103" t="b">
        <v>0</v>
      </c>
      <c r="G1619" s="103" t="b">
        <v>0</v>
      </c>
    </row>
    <row r="1620" spans="1:7" ht="15">
      <c r="A1620" s="105" t="s">
        <v>413</v>
      </c>
      <c r="B1620" s="103">
        <v>12</v>
      </c>
      <c r="C1620" s="107">
        <v>0.004089536836680755</v>
      </c>
      <c r="D1620" s="103" t="s">
        <v>334</v>
      </c>
      <c r="E1620" s="103" t="b">
        <v>0</v>
      </c>
      <c r="F1620" s="103" t="b">
        <v>0</v>
      </c>
      <c r="G1620" s="103" t="b">
        <v>0</v>
      </c>
    </row>
    <row r="1621" spans="1:7" ht="15">
      <c r="A1621" s="105" t="s">
        <v>412</v>
      </c>
      <c r="B1621" s="103">
        <v>12</v>
      </c>
      <c r="C1621" s="107">
        <v>0.004089536836680755</v>
      </c>
      <c r="D1621" s="103" t="s">
        <v>334</v>
      </c>
      <c r="E1621" s="103" t="b">
        <v>0</v>
      </c>
      <c r="F1621" s="103" t="b">
        <v>0</v>
      </c>
      <c r="G1621" s="103" t="b">
        <v>0</v>
      </c>
    </row>
    <row r="1622" spans="1:7" ht="15">
      <c r="A1622" s="105" t="s">
        <v>399</v>
      </c>
      <c r="B1622" s="103">
        <v>12</v>
      </c>
      <c r="C1622" s="107">
        <v>0.005850804485616773</v>
      </c>
      <c r="D1622" s="103" t="s">
        <v>334</v>
      </c>
      <c r="E1622" s="103" t="b">
        <v>0</v>
      </c>
      <c r="F1622" s="103" t="b">
        <v>0</v>
      </c>
      <c r="G1622" s="103" t="b">
        <v>0</v>
      </c>
    </row>
    <row r="1623" spans="1:7" ht="15">
      <c r="A1623" s="105" t="s">
        <v>355</v>
      </c>
      <c r="B1623" s="103">
        <v>11</v>
      </c>
      <c r="C1623" s="107">
        <v>0.0021342467554326737</v>
      </c>
      <c r="D1623" s="103" t="s">
        <v>334</v>
      </c>
      <c r="E1623" s="103" t="b">
        <v>0</v>
      </c>
      <c r="F1623" s="103" t="b">
        <v>0</v>
      </c>
      <c r="G1623" s="103" t="b">
        <v>0</v>
      </c>
    </row>
    <row r="1624" spans="1:7" ht="15">
      <c r="A1624" s="105" t="s">
        <v>431</v>
      </c>
      <c r="B1624" s="103">
        <v>11</v>
      </c>
      <c r="C1624" s="107">
        <v>0.00280432286595988</v>
      </c>
      <c r="D1624" s="103" t="s">
        <v>334</v>
      </c>
      <c r="E1624" s="103" t="b">
        <v>0</v>
      </c>
      <c r="F1624" s="103" t="b">
        <v>0</v>
      </c>
      <c r="G1624" s="103" t="b">
        <v>0</v>
      </c>
    </row>
    <row r="1625" spans="1:7" ht="15">
      <c r="A1625" s="105" t="s">
        <v>373</v>
      </c>
      <c r="B1625" s="103">
        <v>10</v>
      </c>
      <c r="C1625" s="107">
        <v>0.0019402243231206125</v>
      </c>
      <c r="D1625" s="103" t="s">
        <v>334</v>
      </c>
      <c r="E1625" s="103" t="b">
        <v>0</v>
      </c>
      <c r="F1625" s="103" t="b">
        <v>0</v>
      </c>
      <c r="G1625" s="103" t="b">
        <v>0</v>
      </c>
    </row>
    <row r="1626" spans="1:7" ht="15">
      <c r="A1626" s="105" t="s">
        <v>369</v>
      </c>
      <c r="B1626" s="103">
        <v>10</v>
      </c>
      <c r="C1626" s="107">
        <v>0.0019402243231206125</v>
      </c>
      <c r="D1626" s="103" t="s">
        <v>334</v>
      </c>
      <c r="E1626" s="103" t="b">
        <v>0</v>
      </c>
      <c r="F1626" s="103" t="b">
        <v>0</v>
      </c>
      <c r="G1626" s="103" t="b">
        <v>0</v>
      </c>
    </row>
    <row r="1627" spans="1:7" ht="15">
      <c r="A1627" s="105" t="s">
        <v>429</v>
      </c>
      <c r="B1627" s="103">
        <v>9</v>
      </c>
      <c r="C1627" s="107">
        <v>0.002294445981239902</v>
      </c>
      <c r="D1627" s="103" t="s">
        <v>334</v>
      </c>
      <c r="E1627" s="103" t="b">
        <v>0</v>
      </c>
      <c r="F1627" s="103" t="b">
        <v>0</v>
      </c>
      <c r="G1627" s="103" t="b">
        <v>0</v>
      </c>
    </row>
    <row r="1628" spans="1:7" ht="15">
      <c r="A1628" s="105" t="s">
        <v>430</v>
      </c>
      <c r="B1628" s="103">
        <v>9</v>
      </c>
      <c r="C1628" s="107">
        <v>0.002294445981239902</v>
      </c>
      <c r="D1628" s="103" t="s">
        <v>334</v>
      </c>
      <c r="E1628" s="103" t="b">
        <v>0</v>
      </c>
      <c r="F1628" s="103" t="b">
        <v>0</v>
      </c>
      <c r="G1628" s="103" t="b">
        <v>0</v>
      </c>
    </row>
    <row r="1629" spans="1:7" ht="15">
      <c r="A1629" s="105" t="s">
        <v>465</v>
      </c>
      <c r="B1629" s="103">
        <v>9</v>
      </c>
      <c r="C1629" s="107">
        <v>0.002294445981239902</v>
      </c>
      <c r="D1629" s="103" t="s">
        <v>334</v>
      </c>
      <c r="E1629" s="103" t="b">
        <v>0</v>
      </c>
      <c r="F1629" s="103" t="b">
        <v>0</v>
      </c>
      <c r="G1629" s="103" t="b">
        <v>0</v>
      </c>
    </row>
    <row r="1630" spans="1:7" ht="15">
      <c r="A1630" s="105" t="s">
        <v>395</v>
      </c>
      <c r="B1630" s="103">
        <v>9</v>
      </c>
      <c r="C1630" s="107">
        <v>0.004388103364212579</v>
      </c>
      <c r="D1630" s="103" t="s">
        <v>334</v>
      </c>
      <c r="E1630" s="103" t="b">
        <v>0</v>
      </c>
      <c r="F1630" s="103" t="b">
        <v>0</v>
      </c>
      <c r="G1630" s="103" t="b">
        <v>0</v>
      </c>
    </row>
    <row r="1631" spans="1:7" ht="15">
      <c r="A1631" s="105" t="s">
        <v>362</v>
      </c>
      <c r="B1631" s="103">
        <v>8</v>
      </c>
      <c r="C1631" s="107">
        <v>0.0020395075388799128</v>
      </c>
      <c r="D1631" s="103" t="s">
        <v>334</v>
      </c>
      <c r="E1631" s="103" t="b">
        <v>0</v>
      </c>
      <c r="F1631" s="103" t="b">
        <v>0</v>
      </c>
      <c r="G1631" s="103" t="b">
        <v>0</v>
      </c>
    </row>
    <row r="1632" spans="1:7" ht="15">
      <c r="A1632" s="105" t="s">
        <v>380</v>
      </c>
      <c r="B1632" s="103">
        <v>8</v>
      </c>
      <c r="C1632" s="107">
        <v>0.0027263578911205025</v>
      </c>
      <c r="D1632" s="103" t="s">
        <v>334</v>
      </c>
      <c r="E1632" s="103" t="b">
        <v>0</v>
      </c>
      <c r="F1632" s="103" t="b">
        <v>0</v>
      </c>
      <c r="G1632" s="103" t="b">
        <v>0</v>
      </c>
    </row>
    <row r="1633" spans="1:7" ht="15">
      <c r="A1633" s="105" t="s">
        <v>463</v>
      </c>
      <c r="B1633" s="103">
        <v>8</v>
      </c>
      <c r="C1633" s="107">
        <v>0.0027263578911205025</v>
      </c>
      <c r="D1633" s="103" t="s">
        <v>334</v>
      </c>
      <c r="E1633" s="103" t="b">
        <v>0</v>
      </c>
      <c r="F1633" s="103" t="b">
        <v>0</v>
      </c>
      <c r="G1633" s="103" t="b">
        <v>0</v>
      </c>
    </row>
    <row r="1634" spans="1:7" ht="15">
      <c r="A1634" s="105" t="s">
        <v>514</v>
      </c>
      <c r="B1634" s="103">
        <v>7</v>
      </c>
      <c r="C1634" s="107">
        <v>0.0017845690965199237</v>
      </c>
      <c r="D1634" s="103" t="s">
        <v>334</v>
      </c>
      <c r="E1634" s="103" t="b">
        <v>0</v>
      </c>
      <c r="F1634" s="103" t="b">
        <v>0</v>
      </c>
      <c r="G1634" s="103" t="b">
        <v>0</v>
      </c>
    </row>
    <row r="1635" spans="1:7" ht="15">
      <c r="A1635" s="105" t="s">
        <v>525</v>
      </c>
      <c r="B1635" s="103">
        <v>7</v>
      </c>
      <c r="C1635" s="107">
        <v>0.0023855631547304397</v>
      </c>
      <c r="D1635" s="103" t="s">
        <v>334</v>
      </c>
      <c r="E1635" s="103" t="b">
        <v>0</v>
      </c>
      <c r="F1635" s="103" t="b">
        <v>0</v>
      </c>
      <c r="G1635" s="103" t="b">
        <v>0</v>
      </c>
    </row>
    <row r="1636" spans="1:7" ht="15">
      <c r="A1636" s="105" t="s">
        <v>377</v>
      </c>
      <c r="B1636" s="103">
        <v>7</v>
      </c>
      <c r="C1636" s="107">
        <v>0.0023855631547304397</v>
      </c>
      <c r="D1636" s="103" t="s">
        <v>334</v>
      </c>
      <c r="E1636" s="103" t="b">
        <v>0</v>
      </c>
      <c r="F1636" s="103" t="b">
        <v>0</v>
      </c>
      <c r="G1636" s="103" t="b">
        <v>0</v>
      </c>
    </row>
    <row r="1637" spans="1:7" ht="15">
      <c r="A1637" s="105" t="s">
        <v>527</v>
      </c>
      <c r="B1637" s="103">
        <v>7</v>
      </c>
      <c r="C1637" s="107">
        <v>0.0017845690965199237</v>
      </c>
      <c r="D1637" s="103" t="s">
        <v>334</v>
      </c>
      <c r="E1637" s="103" t="b">
        <v>0</v>
      </c>
      <c r="F1637" s="103" t="b">
        <v>0</v>
      </c>
      <c r="G1637" s="103" t="b">
        <v>0</v>
      </c>
    </row>
    <row r="1638" spans="1:7" ht="15">
      <c r="A1638" s="105" t="s">
        <v>416</v>
      </c>
      <c r="B1638" s="103">
        <v>6</v>
      </c>
      <c r="C1638" s="107">
        <v>0.0008806338244680094</v>
      </c>
      <c r="D1638" s="103" t="s">
        <v>334</v>
      </c>
      <c r="E1638" s="103" t="b">
        <v>0</v>
      </c>
      <c r="F1638" s="103" t="b">
        <v>0</v>
      </c>
      <c r="G1638" s="103" t="b">
        <v>0</v>
      </c>
    </row>
    <row r="1639" spans="1:7" ht="15">
      <c r="A1639" s="105" t="s">
        <v>370</v>
      </c>
      <c r="B1639" s="103">
        <v>6</v>
      </c>
      <c r="C1639" s="107">
        <v>0.0006489968296919252</v>
      </c>
      <c r="D1639" s="103" t="s">
        <v>334</v>
      </c>
      <c r="E1639" s="103" t="b">
        <v>0</v>
      </c>
      <c r="F1639" s="103" t="b">
        <v>0</v>
      </c>
      <c r="G1639" s="103" t="b">
        <v>0</v>
      </c>
    </row>
    <row r="1640" spans="1:7" ht="15">
      <c r="A1640" s="105" t="s">
        <v>366</v>
      </c>
      <c r="B1640" s="103">
        <v>6</v>
      </c>
      <c r="C1640" s="107">
        <v>0.0020447684183403773</v>
      </c>
      <c r="D1640" s="103" t="s">
        <v>334</v>
      </c>
      <c r="E1640" s="103" t="b">
        <v>0</v>
      </c>
      <c r="F1640" s="103" t="b">
        <v>0</v>
      </c>
      <c r="G1640" s="103" t="b">
        <v>0</v>
      </c>
    </row>
    <row r="1641" spans="1:7" ht="15">
      <c r="A1641" s="105" t="s">
        <v>383</v>
      </c>
      <c r="B1641" s="103">
        <v>6</v>
      </c>
      <c r="C1641" s="107">
        <v>0.0015296306541599347</v>
      </c>
      <c r="D1641" s="103" t="s">
        <v>334</v>
      </c>
      <c r="E1641" s="103" t="b">
        <v>0</v>
      </c>
      <c r="F1641" s="103" t="b">
        <v>0</v>
      </c>
      <c r="G1641" s="103" t="b">
        <v>0</v>
      </c>
    </row>
    <row r="1642" spans="1:7" ht="15">
      <c r="A1642" s="105" t="s">
        <v>398</v>
      </c>
      <c r="B1642" s="103">
        <v>6</v>
      </c>
      <c r="C1642" s="107">
        <v>0.0015296306541599347</v>
      </c>
      <c r="D1642" s="103" t="s">
        <v>334</v>
      </c>
      <c r="E1642" s="103" t="b">
        <v>0</v>
      </c>
      <c r="F1642" s="103" t="b">
        <v>0</v>
      </c>
      <c r="G1642" s="103" t="b">
        <v>0</v>
      </c>
    </row>
    <row r="1643" spans="1:7" ht="15">
      <c r="A1643" s="105" t="s">
        <v>423</v>
      </c>
      <c r="B1643" s="103">
        <v>6</v>
      </c>
      <c r="C1643" s="107">
        <v>0.0029254022428083864</v>
      </c>
      <c r="D1643" s="103" t="s">
        <v>334</v>
      </c>
      <c r="E1643" s="103" t="b">
        <v>0</v>
      </c>
      <c r="F1643" s="103" t="b">
        <v>0</v>
      </c>
      <c r="G1643" s="103" t="b">
        <v>0</v>
      </c>
    </row>
    <row r="1644" spans="1:7" ht="15">
      <c r="A1644" s="105" t="s">
        <v>359</v>
      </c>
      <c r="B1644" s="103">
        <v>6</v>
      </c>
      <c r="C1644" s="107">
        <v>0.0008806338244680094</v>
      </c>
      <c r="D1644" s="103" t="s">
        <v>334</v>
      </c>
      <c r="E1644" s="103" t="b">
        <v>0</v>
      </c>
      <c r="F1644" s="103" t="b">
        <v>0</v>
      </c>
      <c r="G1644" s="103" t="b">
        <v>0</v>
      </c>
    </row>
    <row r="1645" spans="1:7" ht="15">
      <c r="A1645" s="105" t="s">
        <v>524</v>
      </c>
      <c r="B1645" s="103">
        <v>6</v>
      </c>
      <c r="C1645" s="107">
        <v>0.0020447684183403773</v>
      </c>
      <c r="D1645" s="103" t="s">
        <v>334</v>
      </c>
      <c r="E1645" s="103" t="b">
        <v>0</v>
      </c>
      <c r="F1645" s="103" t="b">
        <v>0</v>
      </c>
      <c r="G1645" s="103" t="b">
        <v>0</v>
      </c>
    </row>
    <row r="1646" spans="1:7" ht="15">
      <c r="A1646" s="105" t="s">
        <v>457</v>
      </c>
      <c r="B1646" s="103">
        <v>6</v>
      </c>
      <c r="C1646" s="107">
        <v>0.0015296306541599347</v>
      </c>
      <c r="D1646" s="103" t="s">
        <v>334</v>
      </c>
      <c r="E1646" s="103" t="b">
        <v>0</v>
      </c>
      <c r="F1646" s="103" t="b">
        <v>0</v>
      </c>
      <c r="G1646" s="103" t="b">
        <v>0</v>
      </c>
    </row>
    <row r="1647" spans="1:7" ht="15">
      <c r="A1647" s="105" t="s">
        <v>508</v>
      </c>
      <c r="B1647" s="103">
        <v>6</v>
      </c>
      <c r="C1647" s="107">
        <v>0.0020447684183403773</v>
      </c>
      <c r="D1647" s="103" t="s">
        <v>334</v>
      </c>
      <c r="E1647" s="103" t="b">
        <v>0</v>
      </c>
      <c r="F1647" s="103" t="b">
        <v>0</v>
      </c>
      <c r="G1647" s="103" t="b">
        <v>0</v>
      </c>
    </row>
    <row r="1648" spans="1:7" ht="15">
      <c r="A1648" s="105" t="s">
        <v>485</v>
      </c>
      <c r="B1648" s="103">
        <v>6</v>
      </c>
      <c r="C1648" s="107">
        <v>0.0015296306541599347</v>
      </c>
      <c r="D1648" s="103" t="s">
        <v>334</v>
      </c>
      <c r="E1648" s="103" t="b">
        <v>0</v>
      </c>
      <c r="F1648" s="103" t="b">
        <v>0</v>
      </c>
      <c r="G1648" s="103" t="b">
        <v>0</v>
      </c>
    </row>
    <row r="1649" spans="1:7" ht="15">
      <c r="A1649" s="105" t="s">
        <v>418</v>
      </c>
      <c r="B1649" s="103">
        <v>6</v>
      </c>
      <c r="C1649" s="107">
        <v>0.0011641345938723676</v>
      </c>
      <c r="D1649" s="103" t="s">
        <v>334</v>
      </c>
      <c r="E1649" s="103" t="b">
        <v>0</v>
      </c>
      <c r="F1649" s="103" t="b">
        <v>0</v>
      </c>
      <c r="G1649" s="103" t="b">
        <v>0</v>
      </c>
    </row>
    <row r="1650" spans="1:7" ht="15">
      <c r="A1650" s="105" t="s">
        <v>566</v>
      </c>
      <c r="B1650" s="103">
        <v>6</v>
      </c>
      <c r="C1650" s="107">
        <v>0.0029254022428083864</v>
      </c>
      <c r="D1650" s="103" t="s">
        <v>334</v>
      </c>
      <c r="E1650" s="103" t="b">
        <v>0</v>
      </c>
      <c r="F1650" s="103" t="b">
        <v>0</v>
      </c>
      <c r="G1650" s="103" t="b">
        <v>0</v>
      </c>
    </row>
    <row r="1651" spans="1:7" ht="15">
      <c r="A1651" s="105" t="s">
        <v>419</v>
      </c>
      <c r="B1651" s="103">
        <v>6</v>
      </c>
      <c r="C1651" s="107">
        <v>0.0006489968296919252</v>
      </c>
      <c r="D1651" s="103" t="s">
        <v>334</v>
      </c>
      <c r="E1651" s="103" t="b">
        <v>0</v>
      </c>
      <c r="F1651" s="103" t="b">
        <v>0</v>
      </c>
      <c r="G1651" s="103" t="b">
        <v>0</v>
      </c>
    </row>
    <row r="1652" spans="1:7" ht="15">
      <c r="A1652" s="105" t="s">
        <v>490</v>
      </c>
      <c r="B1652" s="103">
        <v>6</v>
      </c>
      <c r="C1652" s="107">
        <v>0.0015296306541599347</v>
      </c>
      <c r="D1652" s="103" t="s">
        <v>334</v>
      </c>
      <c r="E1652" s="103" t="b">
        <v>0</v>
      </c>
      <c r="F1652" s="103" t="b">
        <v>0</v>
      </c>
      <c r="G1652" s="103" t="b">
        <v>0</v>
      </c>
    </row>
    <row r="1653" spans="1:7" ht="15">
      <c r="A1653" s="105" t="s">
        <v>443</v>
      </c>
      <c r="B1653" s="103">
        <v>6</v>
      </c>
      <c r="C1653" s="107">
        <v>0.0020447684183403773</v>
      </c>
      <c r="D1653" s="103" t="s">
        <v>334</v>
      </c>
      <c r="E1653" s="103" t="b">
        <v>0</v>
      </c>
      <c r="F1653" s="103" t="b">
        <v>0</v>
      </c>
      <c r="G1653" s="103" t="b">
        <v>0</v>
      </c>
    </row>
    <row r="1654" spans="1:7" ht="15">
      <c r="A1654" s="105" t="s">
        <v>626</v>
      </c>
      <c r="B1654" s="103">
        <v>5</v>
      </c>
      <c r="C1654" s="107">
        <v>0.0012746922117999454</v>
      </c>
      <c r="D1654" s="103" t="s">
        <v>334</v>
      </c>
      <c r="E1654" s="103" t="b">
        <v>0</v>
      </c>
      <c r="F1654" s="103" t="b">
        <v>0</v>
      </c>
      <c r="G1654" s="103" t="b">
        <v>0</v>
      </c>
    </row>
    <row r="1655" spans="1:7" ht="15">
      <c r="A1655" s="105" t="s">
        <v>627</v>
      </c>
      <c r="B1655" s="103">
        <v>5</v>
      </c>
      <c r="C1655" s="107">
        <v>0.0012746922117999454</v>
      </c>
      <c r="D1655" s="103" t="s">
        <v>334</v>
      </c>
      <c r="E1655" s="103" t="b">
        <v>0</v>
      </c>
      <c r="F1655" s="103" t="b">
        <v>0</v>
      </c>
      <c r="G1655" s="103" t="b">
        <v>0</v>
      </c>
    </row>
    <row r="1656" spans="1:7" ht="15">
      <c r="A1656" s="105" t="s">
        <v>499</v>
      </c>
      <c r="B1656" s="103">
        <v>5</v>
      </c>
      <c r="C1656" s="107">
        <v>0.001703973681950314</v>
      </c>
      <c r="D1656" s="103" t="s">
        <v>334</v>
      </c>
      <c r="E1656" s="103" t="b">
        <v>0</v>
      </c>
      <c r="F1656" s="103" t="b">
        <v>0</v>
      </c>
      <c r="G1656" s="103" t="b">
        <v>0</v>
      </c>
    </row>
    <row r="1657" spans="1:7" ht="15">
      <c r="A1657" s="105" t="s">
        <v>404</v>
      </c>
      <c r="B1657" s="103">
        <v>5</v>
      </c>
      <c r="C1657" s="107">
        <v>0.0009701121615603062</v>
      </c>
      <c r="D1657" s="103" t="s">
        <v>334</v>
      </c>
      <c r="E1657" s="103" t="b">
        <v>0</v>
      </c>
      <c r="F1657" s="103" t="b">
        <v>0</v>
      </c>
      <c r="G1657" s="103" t="b">
        <v>0</v>
      </c>
    </row>
    <row r="1658" spans="1:7" ht="15">
      <c r="A1658" s="105" t="s">
        <v>439</v>
      </c>
      <c r="B1658" s="103">
        <v>5</v>
      </c>
      <c r="C1658" s="107">
        <v>0.0012746922117999454</v>
      </c>
      <c r="D1658" s="103" t="s">
        <v>334</v>
      </c>
      <c r="E1658" s="103" t="b">
        <v>0</v>
      </c>
      <c r="F1658" s="103" t="b">
        <v>0</v>
      </c>
      <c r="G1658" s="103" t="b">
        <v>0</v>
      </c>
    </row>
    <row r="1659" spans="1:7" ht="15">
      <c r="A1659" s="105" t="s">
        <v>462</v>
      </c>
      <c r="B1659" s="103">
        <v>5</v>
      </c>
      <c r="C1659" s="107">
        <v>0.0012746922117999454</v>
      </c>
      <c r="D1659" s="103" t="s">
        <v>334</v>
      </c>
      <c r="E1659" s="103" t="b">
        <v>0</v>
      </c>
      <c r="F1659" s="103" t="b">
        <v>0</v>
      </c>
      <c r="G1659" s="103" t="b">
        <v>0</v>
      </c>
    </row>
    <row r="1660" spans="1:7" ht="15">
      <c r="A1660" s="105" t="s">
        <v>520</v>
      </c>
      <c r="B1660" s="103">
        <v>5</v>
      </c>
      <c r="C1660" s="107">
        <v>0.0012746922117999454</v>
      </c>
      <c r="D1660" s="103" t="s">
        <v>334</v>
      </c>
      <c r="E1660" s="103" t="b">
        <v>0</v>
      </c>
      <c r="F1660" s="103" t="b">
        <v>0</v>
      </c>
      <c r="G1660" s="103" t="b">
        <v>0</v>
      </c>
    </row>
    <row r="1661" spans="1:7" ht="15">
      <c r="A1661" s="105" t="s">
        <v>532</v>
      </c>
      <c r="B1661" s="103">
        <v>5</v>
      </c>
      <c r="C1661" s="107">
        <v>0.001703973681950314</v>
      </c>
      <c r="D1661" s="103" t="s">
        <v>334</v>
      </c>
      <c r="E1661" s="103" t="b">
        <v>0</v>
      </c>
      <c r="F1661" s="103" t="b">
        <v>0</v>
      </c>
      <c r="G1661" s="103" t="b">
        <v>0</v>
      </c>
    </row>
    <row r="1662" spans="1:7" ht="15">
      <c r="A1662" s="105" t="s">
        <v>410</v>
      </c>
      <c r="B1662" s="103">
        <v>5</v>
      </c>
      <c r="C1662" s="107">
        <v>0.0009701121615603062</v>
      </c>
      <c r="D1662" s="103" t="s">
        <v>334</v>
      </c>
      <c r="E1662" s="103" t="b">
        <v>0</v>
      </c>
      <c r="F1662" s="103" t="b">
        <v>0</v>
      </c>
      <c r="G1662" s="103" t="b">
        <v>0</v>
      </c>
    </row>
    <row r="1663" spans="1:7" ht="15">
      <c r="A1663" s="105" t="s">
        <v>455</v>
      </c>
      <c r="B1663" s="103">
        <v>5</v>
      </c>
      <c r="C1663" s="107">
        <v>0.0009701121615603062</v>
      </c>
      <c r="D1663" s="103" t="s">
        <v>334</v>
      </c>
      <c r="E1663" s="103" t="b">
        <v>0</v>
      </c>
      <c r="F1663" s="103" t="b">
        <v>0</v>
      </c>
      <c r="G1663" s="103" t="b">
        <v>0</v>
      </c>
    </row>
    <row r="1664" spans="1:7" ht="15">
      <c r="A1664" s="105" t="s">
        <v>603</v>
      </c>
      <c r="B1664" s="103">
        <v>5</v>
      </c>
      <c r="C1664" s="107">
        <v>0.001703973681950314</v>
      </c>
      <c r="D1664" s="103" t="s">
        <v>334</v>
      </c>
      <c r="E1664" s="103" t="b">
        <v>0</v>
      </c>
      <c r="F1664" s="103" t="b">
        <v>1</v>
      </c>
      <c r="G1664" s="103" t="b">
        <v>0</v>
      </c>
    </row>
    <row r="1665" spans="1:7" ht="15">
      <c r="A1665" s="105" t="s">
        <v>402</v>
      </c>
      <c r="B1665" s="103">
        <v>5</v>
      </c>
      <c r="C1665" s="107">
        <v>0.0009701121615603062</v>
      </c>
      <c r="D1665" s="103" t="s">
        <v>334</v>
      </c>
      <c r="E1665" s="103" t="b">
        <v>0</v>
      </c>
      <c r="F1665" s="103" t="b">
        <v>0</v>
      </c>
      <c r="G1665" s="103" t="b">
        <v>0</v>
      </c>
    </row>
    <row r="1666" spans="1:7" ht="15">
      <c r="A1666" s="105" t="s">
        <v>378</v>
      </c>
      <c r="B1666" s="103">
        <v>5</v>
      </c>
      <c r="C1666" s="107">
        <v>0.0012746922117999454</v>
      </c>
      <c r="D1666" s="103" t="s">
        <v>334</v>
      </c>
      <c r="E1666" s="103" t="b">
        <v>0</v>
      </c>
      <c r="F1666" s="103" t="b">
        <v>0</v>
      </c>
      <c r="G1666" s="103" t="b">
        <v>0</v>
      </c>
    </row>
    <row r="1667" spans="1:7" ht="15">
      <c r="A1667" s="105" t="s">
        <v>447</v>
      </c>
      <c r="B1667" s="103">
        <v>5</v>
      </c>
      <c r="C1667" s="107">
        <v>0.0012746922117999454</v>
      </c>
      <c r="D1667" s="103" t="s">
        <v>334</v>
      </c>
      <c r="E1667" s="103" t="b">
        <v>0</v>
      </c>
      <c r="F1667" s="103" t="b">
        <v>0</v>
      </c>
      <c r="G1667" s="103" t="b">
        <v>0</v>
      </c>
    </row>
    <row r="1668" spans="1:7" ht="15">
      <c r="A1668" s="105" t="s">
        <v>421</v>
      </c>
      <c r="B1668" s="103">
        <v>5</v>
      </c>
      <c r="C1668" s="107">
        <v>0.0009701121615603062</v>
      </c>
      <c r="D1668" s="103" t="s">
        <v>334</v>
      </c>
      <c r="E1668" s="103" t="b">
        <v>0</v>
      </c>
      <c r="F1668" s="103" t="b">
        <v>0</v>
      </c>
      <c r="G1668" s="103" t="b">
        <v>0</v>
      </c>
    </row>
    <row r="1669" spans="1:7" ht="15">
      <c r="A1669" s="105" t="s">
        <v>522</v>
      </c>
      <c r="B1669" s="103">
        <v>5</v>
      </c>
      <c r="C1669" s="107">
        <v>0.0012746922117999454</v>
      </c>
      <c r="D1669" s="103" t="s">
        <v>334</v>
      </c>
      <c r="E1669" s="103" t="b">
        <v>0</v>
      </c>
      <c r="F1669" s="103" t="b">
        <v>0</v>
      </c>
      <c r="G1669" s="103" t="b">
        <v>0</v>
      </c>
    </row>
    <row r="1670" spans="1:7" ht="15">
      <c r="A1670" s="105" t="s">
        <v>389</v>
      </c>
      <c r="B1670" s="103">
        <v>5</v>
      </c>
      <c r="C1670" s="107">
        <v>0.0007338615203900078</v>
      </c>
      <c r="D1670" s="103" t="s">
        <v>334</v>
      </c>
      <c r="E1670" s="103" t="b">
        <v>0</v>
      </c>
      <c r="F1670" s="103" t="b">
        <v>0</v>
      </c>
      <c r="G1670" s="103" t="b">
        <v>0</v>
      </c>
    </row>
    <row r="1671" spans="1:7" ht="15">
      <c r="A1671" s="105" t="s">
        <v>635</v>
      </c>
      <c r="B1671" s="103">
        <v>5</v>
      </c>
      <c r="C1671" s="107">
        <v>0.0024378352023403218</v>
      </c>
      <c r="D1671" s="103" t="s">
        <v>334</v>
      </c>
      <c r="E1671" s="103" t="b">
        <v>0</v>
      </c>
      <c r="F1671" s="103" t="b">
        <v>0</v>
      </c>
      <c r="G1671" s="103" t="b">
        <v>0</v>
      </c>
    </row>
    <row r="1672" spans="1:7" ht="15">
      <c r="A1672" s="105" t="s">
        <v>475</v>
      </c>
      <c r="B1672" s="103">
        <v>5</v>
      </c>
      <c r="C1672" s="107">
        <v>0.0012746922117999454</v>
      </c>
      <c r="D1672" s="103" t="s">
        <v>334</v>
      </c>
      <c r="E1672" s="103" t="b">
        <v>0</v>
      </c>
      <c r="F1672" s="103" t="b">
        <v>0</v>
      </c>
      <c r="G1672" s="103" t="b">
        <v>0</v>
      </c>
    </row>
    <row r="1673" spans="1:7" ht="15">
      <c r="A1673" s="105" t="s">
        <v>636</v>
      </c>
      <c r="B1673" s="103">
        <v>5</v>
      </c>
      <c r="C1673" s="107">
        <v>0.0024378352023403218</v>
      </c>
      <c r="D1673" s="103" t="s">
        <v>334</v>
      </c>
      <c r="E1673" s="103" t="b">
        <v>0</v>
      </c>
      <c r="F1673" s="103" t="b">
        <v>0</v>
      </c>
      <c r="G1673" s="103" t="b">
        <v>0</v>
      </c>
    </row>
    <row r="1674" spans="1:7" ht="15">
      <c r="A1674" s="105" t="s">
        <v>382</v>
      </c>
      <c r="B1674" s="103">
        <v>5</v>
      </c>
      <c r="C1674" s="107">
        <v>0.0012746922117999454</v>
      </c>
      <c r="D1674" s="103" t="s">
        <v>334</v>
      </c>
      <c r="E1674" s="103" t="b">
        <v>0</v>
      </c>
      <c r="F1674" s="103" t="b">
        <v>0</v>
      </c>
      <c r="G1674" s="103" t="b">
        <v>0</v>
      </c>
    </row>
    <row r="1675" spans="1:7" ht="15">
      <c r="A1675" s="105" t="s">
        <v>633</v>
      </c>
      <c r="B1675" s="103">
        <v>5</v>
      </c>
      <c r="C1675" s="107">
        <v>0.0009701121615603062</v>
      </c>
      <c r="D1675" s="103" t="s">
        <v>334</v>
      </c>
      <c r="E1675" s="103" t="b">
        <v>0</v>
      </c>
      <c r="F1675" s="103" t="b">
        <v>0</v>
      </c>
      <c r="G1675" s="103" t="b">
        <v>0</v>
      </c>
    </row>
    <row r="1676" spans="1:7" ht="15">
      <c r="A1676" s="105" t="s">
        <v>471</v>
      </c>
      <c r="B1676" s="103">
        <v>5</v>
      </c>
      <c r="C1676" s="107">
        <v>0.0009701121615603062</v>
      </c>
      <c r="D1676" s="103" t="s">
        <v>334</v>
      </c>
      <c r="E1676" s="103" t="b">
        <v>0</v>
      </c>
      <c r="F1676" s="103" t="b">
        <v>0</v>
      </c>
      <c r="G1676" s="103" t="b">
        <v>0</v>
      </c>
    </row>
    <row r="1677" spans="1:7" ht="15">
      <c r="A1677" s="105" t="s">
        <v>388</v>
      </c>
      <c r="B1677" s="103">
        <v>5</v>
      </c>
      <c r="C1677" s="107">
        <v>0.0012746922117999454</v>
      </c>
      <c r="D1677" s="103" t="s">
        <v>334</v>
      </c>
      <c r="E1677" s="103" t="b">
        <v>0</v>
      </c>
      <c r="F1677" s="103" t="b">
        <v>0</v>
      </c>
      <c r="G1677" s="103" t="b">
        <v>0</v>
      </c>
    </row>
    <row r="1678" spans="1:7" ht="15">
      <c r="A1678" s="105" t="s">
        <v>367</v>
      </c>
      <c r="B1678" s="103">
        <v>5</v>
      </c>
      <c r="C1678" s="107">
        <v>0.0024378352023403218</v>
      </c>
      <c r="D1678" s="103" t="s">
        <v>334</v>
      </c>
      <c r="E1678" s="103" t="b">
        <v>0</v>
      </c>
      <c r="F1678" s="103" t="b">
        <v>0</v>
      </c>
      <c r="G1678" s="103" t="b">
        <v>0</v>
      </c>
    </row>
    <row r="1679" spans="1:7" ht="15">
      <c r="A1679" s="105" t="s">
        <v>704</v>
      </c>
      <c r="B1679" s="103">
        <v>4</v>
      </c>
      <c r="C1679" s="107">
        <v>0.0010197537694399564</v>
      </c>
      <c r="D1679" s="103" t="s">
        <v>334</v>
      </c>
      <c r="E1679" s="103" t="b">
        <v>0</v>
      </c>
      <c r="F1679" s="103" t="b">
        <v>0</v>
      </c>
      <c r="G1679" s="103" t="b">
        <v>0</v>
      </c>
    </row>
    <row r="1680" spans="1:7" ht="15">
      <c r="A1680" s="105" t="s">
        <v>705</v>
      </c>
      <c r="B1680" s="103">
        <v>4</v>
      </c>
      <c r="C1680" s="107">
        <v>0.0010197537694399564</v>
      </c>
      <c r="D1680" s="103" t="s">
        <v>334</v>
      </c>
      <c r="E1680" s="103" t="b">
        <v>0</v>
      </c>
      <c r="F1680" s="103" t="b">
        <v>0</v>
      </c>
      <c r="G1680" s="103" t="b">
        <v>0</v>
      </c>
    </row>
    <row r="1681" spans="1:7" ht="15">
      <c r="A1681" s="105" t="s">
        <v>503</v>
      </c>
      <c r="B1681" s="103">
        <v>4</v>
      </c>
      <c r="C1681" s="107">
        <v>0.0019502681618722574</v>
      </c>
      <c r="D1681" s="103" t="s">
        <v>334</v>
      </c>
      <c r="E1681" s="103" t="b">
        <v>0</v>
      </c>
      <c r="F1681" s="103" t="b">
        <v>0</v>
      </c>
      <c r="G1681" s="103" t="b">
        <v>0</v>
      </c>
    </row>
    <row r="1682" spans="1:7" ht="15">
      <c r="A1682" s="105" t="s">
        <v>706</v>
      </c>
      <c r="B1682" s="103">
        <v>4</v>
      </c>
      <c r="C1682" s="107">
        <v>0.0013631789455602512</v>
      </c>
      <c r="D1682" s="103" t="s">
        <v>334</v>
      </c>
      <c r="E1682" s="103" t="b">
        <v>0</v>
      </c>
      <c r="F1682" s="103" t="b">
        <v>0</v>
      </c>
      <c r="G1682" s="103" t="b">
        <v>0</v>
      </c>
    </row>
    <row r="1683" spans="1:7" ht="15">
      <c r="A1683" s="105" t="s">
        <v>519</v>
      </c>
      <c r="B1683" s="103">
        <v>4</v>
      </c>
      <c r="C1683" s="107">
        <v>0.0019502681618722574</v>
      </c>
      <c r="D1683" s="103" t="s">
        <v>334</v>
      </c>
      <c r="E1683" s="103" t="b">
        <v>0</v>
      </c>
      <c r="F1683" s="103" t="b">
        <v>0</v>
      </c>
      <c r="G1683" s="103" t="b">
        <v>0</v>
      </c>
    </row>
    <row r="1684" spans="1:7" ht="15">
      <c r="A1684" s="105" t="s">
        <v>707</v>
      </c>
      <c r="B1684" s="103">
        <v>4</v>
      </c>
      <c r="C1684" s="107">
        <v>0.0019502681618722574</v>
      </c>
      <c r="D1684" s="103" t="s">
        <v>334</v>
      </c>
      <c r="E1684" s="103" t="b">
        <v>0</v>
      </c>
      <c r="F1684" s="103" t="b">
        <v>0</v>
      </c>
      <c r="G1684" s="103" t="b">
        <v>0</v>
      </c>
    </row>
    <row r="1685" spans="1:7" ht="15">
      <c r="A1685" s="105" t="s">
        <v>456</v>
      </c>
      <c r="B1685" s="103">
        <v>4</v>
      </c>
      <c r="C1685" s="107">
        <v>0.0013631789455602512</v>
      </c>
      <c r="D1685" s="103" t="s">
        <v>334</v>
      </c>
      <c r="E1685" s="103" t="b">
        <v>1</v>
      </c>
      <c r="F1685" s="103" t="b">
        <v>0</v>
      </c>
      <c r="G1685" s="103" t="b">
        <v>0</v>
      </c>
    </row>
    <row r="1686" spans="1:7" ht="15">
      <c r="A1686" s="105" t="s">
        <v>505</v>
      </c>
      <c r="B1686" s="103">
        <v>4</v>
      </c>
      <c r="C1686" s="107">
        <v>0.0013631789455602512</v>
      </c>
      <c r="D1686" s="103" t="s">
        <v>334</v>
      </c>
      <c r="E1686" s="103" t="b">
        <v>0</v>
      </c>
      <c r="F1686" s="103" t="b">
        <v>0</v>
      </c>
      <c r="G1686" s="103" t="b">
        <v>0</v>
      </c>
    </row>
    <row r="1687" spans="1:7" ht="15">
      <c r="A1687" s="105" t="s">
        <v>396</v>
      </c>
      <c r="B1687" s="103">
        <v>4</v>
      </c>
      <c r="C1687" s="107">
        <v>0.0013631789455602512</v>
      </c>
      <c r="D1687" s="103" t="s">
        <v>334</v>
      </c>
      <c r="E1687" s="103" t="b">
        <v>0</v>
      </c>
      <c r="F1687" s="103" t="b">
        <v>0</v>
      </c>
      <c r="G1687" s="103" t="b">
        <v>0</v>
      </c>
    </row>
    <row r="1688" spans="1:7" ht="15">
      <c r="A1688" s="105" t="s">
        <v>486</v>
      </c>
      <c r="B1688" s="103">
        <v>4</v>
      </c>
      <c r="C1688" s="107">
        <v>0.0010197537694399564</v>
      </c>
      <c r="D1688" s="103" t="s">
        <v>334</v>
      </c>
      <c r="E1688" s="103" t="b">
        <v>0</v>
      </c>
      <c r="F1688" s="103" t="b">
        <v>0</v>
      </c>
      <c r="G1688" s="103" t="b">
        <v>0</v>
      </c>
    </row>
    <row r="1689" spans="1:7" ht="15">
      <c r="A1689" s="105" t="s">
        <v>435</v>
      </c>
      <c r="B1689" s="103">
        <v>4</v>
      </c>
      <c r="C1689" s="107">
        <v>0.0007760897292482449</v>
      </c>
      <c r="D1689" s="103" t="s">
        <v>334</v>
      </c>
      <c r="E1689" s="103" t="b">
        <v>0</v>
      </c>
      <c r="F1689" s="103" t="b">
        <v>0</v>
      </c>
      <c r="G1689" s="103" t="b">
        <v>0</v>
      </c>
    </row>
    <row r="1690" spans="1:7" ht="15">
      <c r="A1690" s="105" t="s">
        <v>451</v>
      </c>
      <c r="B1690" s="103">
        <v>4</v>
      </c>
      <c r="C1690" s="107">
        <v>0.0007760897292482449</v>
      </c>
      <c r="D1690" s="103" t="s">
        <v>334</v>
      </c>
      <c r="E1690" s="103" t="b">
        <v>0</v>
      </c>
      <c r="F1690" s="103" t="b">
        <v>0</v>
      </c>
      <c r="G1690" s="103" t="b">
        <v>0</v>
      </c>
    </row>
    <row r="1691" spans="1:7" ht="15">
      <c r="A1691" s="105" t="s">
        <v>415</v>
      </c>
      <c r="B1691" s="103">
        <v>4</v>
      </c>
      <c r="C1691" s="107">
        <v>0.0013631789455602512</v>
      </c>
      <c r="D1691" s="103" t="s">
        <v>334</v>
      </c>
      <c r="E1691" s="103" t="b">
        <v>0</v>
      </c>
      <c r="F1691" s="103" t="b">
        <v>0</v>
      </c>
      <c r="G1691" s="103" t="b">
        <v>0</v>
      </c>
    </row>
    <row r="1692" spans="1:7" ht="15">
      <c r="A1692" s="105" t="s">
        <v>708</v>
      </c>
      <c r="B1692" s="103">
        <v>4</v>
      </c>
      <c r="C1692" s="107">
        <v>0.0013631789455602512</v>
      </c>
      <c r="D1692" s="103" t="s">
        <v>334</v>
      </c>
      <c r="E1692" s="103" t="b">
        <v>0</v>
      </c>
      <c r="F1692" s="103" t="b">
        <v>0</v>
      </c>
      <c r="G1692" s="103" t="b">
        <v>0</v>
      </c>
    </row>
    <row r="1693" spans="1:7" ht="15">
      <c r="A1693" s="105" t="s">
        <v>630</v>
      </c>
      <c r="B1693" s="103">
        <v>4</v>
      </c>
      <c r="C1693" s="107">
        <v>0.0013631789455602512</v>
      </c>
      <c r="D1693" s="103" t="s">
        <v>334</v>
      </c>
      <c r="E1693" s="103" t="b">
        <v>0</v>
      </c>
      <c r="F1693" s="103" t="b">
        <v>0</v>
      </c>
      <c r="G1693" s="103" t="b">
        <v>0</v>
      </c>
    </row>
    <row r="1694" spans="1:7" ht="15">
      <c r="A1694" s="105" t="s">
        <v>476</v>
      </c>
      <c r="B1694" s="103">
        <v>4</v>
      </c>
      <c r="C1694" s="107">
        <v>0.0013631789455602512</v>
      </c>
      <c r="D1694" s="103" t="s">
        <v>334</v>
      </c>
      <c r="E1694" s="103" t="b">
        <v>0</v>
      </c>
      <c r="F1694" s="103" t="b">
        <v>0</v>
      </c>
      <c r="G1694" s="103" t="b">
        <v>0</v>
      </c>
    </row>
    <row r="1695" spans="1:7" ht="15">
      <c r="A1695" s="105" t="s">
        <v>709</v>
      </c>
      <c r="B1695" s="103">
        <v>4</v>
      </c>
      <c r="C1695" s="107">
        <v>0.0013631789455602512</v>
      </c>
      <c r="D1695" s="103" t="s">
        <v>334</v>
      </c>
      <c r="E1695" s="103" t="b">
        <v>0</v>
      </c>
      <c r="F1695" s="103" t="b">
        <v>0</v>
      </c>
      <c r="G1695" s="103" t="b">
        <v>0</v>
      </c>
    </row>
    <row r="1696" spans="1:7" ht="15">
      <c r="A1696" s="105" t="s">
        <v>478</v>
      </c>
      <c r="B1696" s="103">
        <v>4</v>
      </c>
      <c r="C1696" s="107">
        <v>0.0010197537694399564</v>
      </c>
      <c r="D1696" s="103" t="s">
        <v>334</v>
      </c>
      <c r="E1696" s="103" t="b">
        <v>0</v>
      </c>
      <c r="F1696" s="103" t="b">
        <v>0</v>
      </c>
      <c r="G1696" s="103" t="b">
        <v>0</v>
      </c>
    </row>
    <row r="1697" spans="1:7" ht="15">
      <c r="A1697" s="105" t="s">
        <v>484</v>
      </c>
      <c r="B1697" s="103">
        <v>4</v>
      </c>
      <c r="C1697" s="107">
        <v>0.0010197537694399564</v>
      </c>
      <c r="D1697" s="103" t="s">
        <v>334</v>
      </c>
      <c r="E1697" s="103" t="b">
        <v>0</v>
      </c>
      <c r="F1697" s="103" t="b">
        <v>0</v>
      </c>
      <c r="G1697" s="103" t="b">
        <v>0</v>
      </c>
    </row>
    <row r="1698" spans="1:7" ht="15">
      <c r="A1698" s="105" t="s">
        <v>562</v>
      </c>
      <c r="B1698" s="103">
        <v>4</v>
      </c>
      <c r="C1698" s="107">
        <v>0.0010197537694399564</v>
      </c>
      <c r="D1698" s="103" t="s">
        <v>334</v>
      </c>
      <c r="E1698" s="103" t="b">
        <v>0</v>
      </c>
      <c r="F1698" s="103" t="b">
        <v>0</v>
      </c>
      <c r="G1698" s="103" t="b">
        <v>0</v>
      </c>
    </row>
    <row r="1699" spans="1:7" ht="15">
      <c r="A1699" s="105" t="s">
        <v>710</v>
      </c>
      <c r="B1699" s="103">
        <v>4</v>
      </c>
      <c r="C1699" s="107">
        <v>0.0010197537694399564</v>
      </c>
      <c r="D1699" s="103" t="s">
        <v>334</v>
      </c>
      <c r="E1699" s="103" t="b">
        <v>0</v>
      </c>
      <c r="F1699" s="103" t="b">
        <v>0</v>
      </c>
      <c r="G1699" s="103" t="b">
        <v>0</v>
      </c>
    </row>
    <row r="1700" spans="1:7" ht="15">
      <c r="A1700" s="105" t="s">
        <v>482</v>
      </c>
      <c r="B1700" s="103">
        <v>4</v>
      </c>
      <c r="C1700" s="107">
        <v>0.0007760897292482449</v>
      </c>
      <c r="D1700" s="103" t="s">
        <v>334</v>
      </c>
      <c r="E1700" s="103" t="b">
        <v>0</v>
      </c>
      <c r="F1700" s="103" t="b">
        <v>0</v>
      </c>
      <c r="G1700" s="103" t="b">
        <v>0</v>
      </c>
    </row>
    <row r="1701" spans="1:7" ht="15">
      <c r="A1701" s="105" t="s">
        <v>422</v>
      </c>
      <c r="B1701" s="103">
        <v>4</v>
      </c>
      <c r="C1701" s="107">
        <v>0.0013631789455602512</v>
      </c>
      <c r="D1701" s="103" t="s">
        <v>334</v>
      </c>
      <c r="E1701" s="103" t="b">
        <v>0</v>
      </c>
      <c r="F1701" s="103" t="b">
        <v>0</v>
      </c>
      <c r="G1701" s="103" t="b">
        <v>0</v>
      </c>
    </row>
    <row r="1702" spans="1:7" ht="15">
      <c r="A1702" s="105" t="s">
        <v>711</v>
      </c>
      <c r="B1702" s="103">
        <v>4</v>
      </c>
      <c r="C1702" s="107">
        <v>0.0010197537694399564</v>
      </c>
      <c r="D1702" s="103" t="s">
        <v>334</v>
      </c>
      <c r="E1702" s="103" t="b">
        <v>0</v>
      </c>
      <c r="F1702" s="103" t="b">
        <v>0</v>
      </c>
      <c r="G1702" s="103" t="b">
        <v>0</v>
      </c>
    </row>
    <row r="1703" spans="1:7" ht="15">
      <c r="A1703" s="105" t="s">
        <v>473</v>
      </c>
      <c r="B1703" s="103">
        <v>4</v>
      </c>
      <c r="C1703" s="107">
        <v>0.0013631789455602512</v>
      </c>
      <c r="D1703" s="103" t="s">
        <v>334</v>
      </c>
      <c r="E1703" s="103" t="b">
        <v>0</v>
      </c>
      <c r="F1703" s="103" t="b">
        <v>0</v>
      </c>
      <c r="G1703" s="103" t="b">
        <v>0</v>
      </c>
    </row>
    <row r="1704" spans="1:7" ht="15">
      <c r="A1704" s="105" t="s">
        <v>387</v>
      </c>
      <c r="B1704" s="103">
        <v>4</v>
      </c>
      <c r="C1704" s="107">
        <v>0.0013631789455602512</v>
      </c>
      <c r="D1704" s="103" t="s">
        <v>334</v>
      </c>
      <c r="E1704" s="103" t="b">
        <v>0</v>
      </c>
      <c r="F1704" s="103" t="b">
        <v>0</v>
      </c>
      <c r="G1704" s="103" t="b">
        <v>0</v>
      </c>
    </row>
    <row r="1705" spans="1:7" ht="15">
      <c r="A1705" s="105" t="s">
        <v>477</v>
      </c>
      <c r="B1705" s="103">
        <v>4</v>
      </c>
      <c r="C1705" s="107">
        <v>0.0010197537694399564</v>
      </c>
      <c r="D1705" s="103" t="s">
        <v>334</v>
      </c>
      <c r="E1705" s="103" t="b">
        <v>0</v>
      </c>
      <c r="F1705" s="103" t="b">
        <v>0</v>
      </c>
      <c r="G1705" s="103" t="b">
        <v>0</v>
      </c>
    </row>
    <row r="1706" spans="1:7" ht="15">
      <c r="A1706" s="105" t="s">
        <v>715</v>
      </c>
      <c r="B1706" s="103">
        <v>4</v>
      </c>
      <c r="C1706" s="107">
        <v>0.0013631789455602512</v>
      </c>
      <c r="D1706" s="103" t="s">
        <v>334</v>
      </c>
      <c r="E1706" s="103" t="b">
        <v>0</v>
      </c>
      <c r="F1706" s="103" t="b">
        <v>0</v>
      </c>
      <c r="G1706" s="103" t="b">
        <v>0</v>
      </c>
    </row>
    <row r="1707" spans="1:7" ht="15">
      <c r="A1707" s="105" t="s">
        <v>479</v>
      </c>
      <c r="B1707" s="103">
        <v>4</v>
      </c>
      <c r="C1707" s="107">
        <v>0.0013631789455602512</v>
      </c>
      <c r="D1707" s="103" t="s">
        <v>334</v>
      </c>
      <c r="E1707" s="103" t="b">
        <v>0</v>
      </c>
      <c r="F1707" s="103" t="b">
        <v>0</v>
      </c>
      <c r="G1707" s="103" t="b">
        <v>0</v>
      </c>
    </row>
    <row r="1708" spans="1:7" ht="15">
      <c r="A1708" s="105" t="s">
        <v>401</v>
      </c>
      <c r="B1708" s="103">
        <v>4</v>
      </c>
      <c r="C1708" s="107">
        <v>0.0013631789455602512</v>
      </c>
      <c r="D1708" s="103" t="s">
        <v>334</v>
      </c>
      <c r="E1708" s="103" t="b">
        <v>0</v>
      </c>
      <c r="F1708" s="103" t="b">
        <v>0</v>
      </c>
      <c r="G1708" s="103" t="b">
        <v>0</v>
      </c>
    </row>
    <row r="1709" spans="1:7" ht="15">
      <c r="A1709" s="105" t="s">
        <v>425</v>
      </c>
      <c r="B1709" s="103">
        <v>4</v>
      </c>
      <c r="C1709" s="107">
        <v>0.0013631789455602512</v>
      </c>
      <c r="D1709" s="103" t="s">
        <v>334</v>
      </c>
      <c r="E1709" s="103" t="b">
        <v>0</v>
      </c>
      <c r="F1709" s="103" t="b">
        <v>0</v>
      </c>
      <c r="G1709" s="103" t="b">
        <v>0</v>
      </c>
    </row>
    <row r="1710" spans="1:7" ht="15">
      <c r="A1710" s="105" t="s">
        <v>567</v>
      </c>
      <c r="B1710" s="103">
        <v>4</v>
      </c>
      <c r="C1710" s="107">
        <v>0.0010197537694399564</v>
      </c>
      <c r="D1710" s="103" t="s">
        <v>334</v>
      </c>
      <c r="E1710" s="103" t="b">
        <v>0</v>
      </c>
      <c r="F1710" s="103" t="b">
        <v>0</v>
      </c>
      <c r="G1710" s="103" t="b">
        <v>0</v>
      </c>
    </row>
    <row r="1711" spans="1:7" ht="15">
      <c r="A1711" s="105" t="s">
        <v>724</v>
      </c>
      <c r="B1711" s="103">
        <v>4</v>
      </c>
      <c r="C1711" s="107">
        <v>0.0019502681618722574</v>
      </c>
      <c r="D1711" s="103" t="s">
        <v>334</v>
      </c>
      <c r="E1711" s="103" t="b">
        <v>0</v>
      </c>
      <c r="F1711" s="103" t="b">
        <v>0</v>
      </c>
      <c r="G1711" s="103" t="b">
        <v>0</v>
      </c>
    </row>
    <row r="1712" spans="1:7" ht="15">
      <c r="A1712" s="105" t="s">
        <v>427</v>
      </c>
      <c r="B1712" s="103">
        <v>4</v>
      </c>
      <c r="C1712" s="107">
        <v>0.0013631789455602512</v>
      </c>
      <c r="D1712" s="103" t="s">
        <v>334</v>
      </c>
      <c r="E1712" s="103" t="b">
        <v>0</v>
      </c>
      <c r="F1712" s="103" t="b">
        <v>0</v>
      </c>
      <c r="G1712" s="103" t="b">
        <v>0</v>
      </c>
    </row>
    <row r="1713" spans="1:7" ht="15">
      <c r="A1713" s="105" t="s">
        <v>597</v>
      </c>
      <c r="B1713" s="103">
        <v>4</v>
      </c>
      <c r="C1713" s="107">
        <v>0.0019502681618722574</v>
      </c>
      <c r="D1713" s="103" t="s">
        <v>334</v>
      </c>
      <c r="E1713" s="103" t="b">
        <v>0</v>
      </c>
      <c r="F1713" s="103" t="b">
        <v>0</v>
      </c>
      <c r="G1713" s="103" t="b">
        <v>0</v>
      </c>
    </row>
    <row r="1714" spans="1:7" ht="15">
      <c r="A1714" s="105" t="s">
        <v>403</v>
      </c>
      <c r="B1714" s="103">
        <v>4</v>
      </c>
      <c r="C1714" s="107">
        <v>0.0013631789455602512</v>
      </c>
      <c r="D1714" s="103" t="s">
        <v>334</v>
      </c>
      <c r="E1714" s="103" t="b">
        <v>0</v>
      </c>
      <c r="F1714" s="103" t="b">
        <v>0</v>
      </c>
      <c r="G1714" s="103" t="b">
        <v>0</v>
      </c>
    </row>
    <row r="1715" spans="1:7" ht="15">
      <c r="A1715" s="105" t="s">
        <v>361</v>
      </c>
      <c r="B1715" s="103">
        <v>4</v>
      </c>
      <c r="C1715" s="107">
        <v>0.0007760897292482449</v>
      </c>
      <c r="D1715" s="103" t="s">
        <v>334</v>
      </c>
      <c r="E1715" s="103" t="b">
        <v>0</v>
      </c>
      <c r="F1715" s="103" t="b">
        <v>0</v>
      </c>
      <c r="G1715" s="103" t="b">
        <v>0</v>
      </c>
    </row>
    <row r="1716" spans="1:7" ht="15">
      <c r="A1716" s="105" t="s">
        <v>513</v>
      </c>
      <c r="B1716" s="103">
        <v>4</v>
      </c>
      <c r="C1716" s="107">
        <v>0.0007760897292482449</v>
      </c>
      <c r="D1716" s="103" t="s">
        <v>334</v>
      </c>
      <c r="E1716" s="103" t="b">
        <v>0</v>
      </c>
      <c r="F1716" s="103" t="b">
        <v>0</v>
      </c>
      <c r="G1716" s="103" t="b">
        <v>0</v>
      </c>
    </row>
    <row r="1717" spans="1:7" ht="15">
      <c r="A1717" s="105" t="s">
        <v>368</v>
      </c>
      <c r="B1717" s="103">
        <v>4</v>
      </c>
      <c r="C1717" s="107">
        <v>0.0013631789455602512</v>
      </c>
      <c r="D1717" s="103" t="s">
        <v>334</v>
      </c>
      <c r="E1717" s="103" t="b">
        <v>0</v>
      </c>
      <c r="F1717" s="103" t="b">
        <v>0</v>
      </c>
      <c r="G1717" s="103" t="b">
        <v>0</v>
      </c>
    </row>
    <row r="1718" spans="1:7" ht="15">
      <c r="A1718" s="105" t="s">
        <v>461</v>
      </c>
      <c r="B1718" s="103">
        <v>4</v>
      </c>
      <c r="C1718" s="107">
        <v>0.0007760897292482449</v>
      </c>
      <c r="D1718" s="103" t="s">
        <v>334</v>
      </c>
      <c r="E1718" s="103" t="b">
        <v>0</v>
      </c>
      <c r="F1718" s="103" t="b">
        <v>0</v>
      </c>
      <c r="G1718" s="103" t="b">
        <v>0</v>
      </c>
    </row>
    <row r="1719" spans="1:7" ht="15">
      <c r="A1719" s="105" t="s">
        <v>631</v>
      </c>
      <c r="B1719" s="103">
        <v>4</v>
      </c>
      <c r="C1719" s="107">
        <v>0.0013631789455602512</v>
      </c>
      <c r="D1719" s="103" t="s">
        <v>334</v>
      </c>
      <c r="E1719" s="103" t="b">
        <v>0</v>
      </c>
      <c r="F1719" s="103" t="b">
        <v>0</v>
      </c>
      <c r="G1719" s="103" t="b">
        <v>0</v>
      </c>
    </row>
    <row r="1720" spans="1:7" ht="15">
      <c r="A1720" s="105" t="s">
        <v>489</v>
      </c>
      <c r="B1720" s="103">
        <v>4</v>
      </c>
      <c r="C1720" s="107">
        <v>0.0010197537694399564</v>
      </c>
      <c r="D1720" s="103" t="s">
        <v>334</v>
      </c>
      <c r="E1720" s="103" t="b">
        <v>0</v>
      </c>
      <c r="F1720" s="103" t="b">
        <v>0</v>
      </c>
      <c r="G1720" s="103" t="b">
        <v>0</v>
      </c>
    </row>
    <row r="1721" spans="1:7" ht="15">
      <c r="A1721" s="105" t="s">
        <v>716</v>
      </c>
      <c r="B1721" s="103">
        <v>4</v>
      </c>
      <c r="C1721" s="107">
        <v>0.0013631789455602512</v>
      </c>
      <c r="D1721" s="103" t="s">
        <v>334</v>
      </c>
      <c r="E1721" s="103" t="b">
        <v>0</v>
      </c>
      <c r="F1721" s="103" t="b">
        <v>0</v>
      </c>
      <c r="G1721" s="103" t="b">
        <v>0</v>
      </c>
    </row>
    <row r="1722" spans="1:7" ht="15">
      <c r="A1722" s="105" t="s">
        <v>717</v>
      </c>
      <c r="B1722" s="103">
        <v>4</v>
      </c>
      <c r="C1722" s="107">
        <v>0.0013631789455602512</v>
      </c>
      <c r="D1722" s="103" t="s">
        <v>334</v>
      </c>
      <c r="E1722" s="103" t="b">
        <v>0</v>
      </c>
      <c r="F1722" s="103" t="b">
        <v>0</v>
      </c>
      <c r="G1722" s="103" t="b">
        <v>0</v>
      </c>
    </row>
    <row r="1723" spans="1:7" ht="15">
      <c r="A1723" s="105" t="s">
        <v>852</v>
      </c>
      <c r="B1723" s="103">
        <v>3</v>
      </c>
      <c r="C1723" s="107">
        <v>0.0010223842091701886</v>
      </c>
      <c r="D1723" s="103" t="s">
        <v>334</v>
      </c>
      <c r="E1723" s="103" t="b">
        <v>0</v>
      </c>
      <c r="F1723" s="103" t="b">
        <v>0</v>
      </c>
      <c r="G1723" s="103" t="b">
        <v>0</v>
      </c>
    </row>
    <row r="1724" spans="1:7" ht="15">
      <c r="A1724" s="105" t="s">
        <v>784</v>
      </c>
      <c r="B1724" s="103">
        <v>3</v>
      </c>
      <c r="C1724" s="107">
        <v>0.0010223842091701886</v>
      </c>
      <c r="D1724" s="103" t="s">
        <v>334</v>
      </c>
      <c r="E1724" s="103" t="b">
        <v>0</v>
      </c>
      <c r="F1724" s="103" t="b">
        <v>0</v>
      </c>
      <c r="G1724" s="103" t="b">
        <v>0</v>
      </c>
    </row>
    <row r="1725" spans="1:7" ht="15">
      <c r="A1725" s="105" t="s">
        <v>853</v>
      </c>
      <c r="B1725" s="103">
        <v>3</v>
      </c>
      <c r="C1725" s="107">
        <v>0.0010223842091701886</v>
      </c>
      <c r="D1725" s="103" t="s">
        <v>334</v>
      </c>
      <c r="E1725" s="103" t="b">
        <v>0</v>
      </c>
      <c r="F1725" s="103" t="b">
        <v>0</v>
      </c>
      <c r="G1725" s="103" t="b">
        <v>0</v>
      </c>
    </row>
    <row r="1726" spans="1:7" ht="15">
      <c r="A1726" s="105" t="s">
        <v>854</v>
      </c>
      <c r="B1726" s="103">
        <v>3</v>
      </c>
      <c r="C1726" s="107">
        <v>0.0014627011214041932</v>
      </c>
      <c r="D1726" s="103" t="s">
        <v>334</v>
      </c>
      <c r="E1726" s="103" t="b">
        <v>0</v>
      </c>
      <c r="F1726" s="103" t="b">
        <v>0</v>
      </c>
      <c r="G1726" s="103" t="b">
        <v>0</v>
      </c>
    </row>
    <row r="1727" spans="1:7" ht="15">
      <c r="A1727" s="105" t="s">
        <v>855</v>
      </c>
      <c r="B1727" s="103">
        <v>3</v>
      </c>
      <c r="C1727" s="107">
        <v>0.0010223842091701886</v>
      </c>
      <c r="D1727" s="103" t="s">
        <v>334</v>
      </c>
      <c r="E1727" s="103" t="b">
        <v>0</v>
      </c>
      <c r="F1727" s="103" t="b">
        <v>0</v>
      </c>
      <c r="G1727" s="103" t="b">
        <v>0</v>
      </c>
    </row>
    <row r="1728" spans="1:7" ht="15">
      <c r="A1728" s="105" t="s">
        <v>458</v>
      </c>
      <c r="B1728" s="103">
        <v>3</v>
      </c>
      <c r="C1728" s="107">
        <v>0.0010223842091701886</v>
      </c>
      <c r="D1728" s="103" t="s">
        <v>334</v>
      </c>
      <c r="E1728" s="103" t="b">
        <v>0</v>
      </c>
      <c r="F1728" s="103" t="b">
        <v>0</v>
      </c>
      <c r="G1728" s="103" t="b">
        <v>0</v>
      </c>
    </row>
    <row r="1729" spans="1:7" ht="15">
      <c r="A1729" s="105" t="s">
        <v>856</v>
      </c>
      <c r="B1729" s="103">
        <v>3</v>
      </c>
      <c r="C1729" s="107">
        <v>0.0014627011214041932</v>
      </c>
      <c r="D1729" s="103" t="s">
        <v>334</v>
      </c>
      <c r="E1729" s="103" t="b">
        <v>0</v>
      </c>
      <c r="F1729" s="103" t="b">
        <v>0</v>
      </c>
      <c r="G1729" s="103" t="b">
        <v>0</v>
      </c>
    </row>
    <row r="1730" spans="1:7" ht="15">
      <c r="A1730" s="105" t="s">
        <v>533</v>
      </c>
      <c r="B1730" s="103">
        <v>3</v>
      </c>
      <c r="C1730" s="107">
        <v>0.0010223842091701886</v>
      </c>
      <c r="D1730" s="103" t="s">
        <v>334</v>
      </c>
      <c r="E1730" s="103" t="b">
        <v>0</v>
      </c>
      <c r="F1730" s="103" t="b">
        <v>0</v>
      </c>
      <c r="G1730" s="103" t="b">
        <v>0</v>
      </c>
    </row>
    <row r="1731" spans="1:7" ht="15">
      <c r="A1731" s="105" t="s">
        <v>602</v>
      </c>
      <c r="B1731" s="103">
        <v>3</v>
      </c>
      <c r="C1731" s="107">
        <v>0.0010223842091701886</v>
      </c>
      <c r="D1731" s="103" t="s">
        <v>334</v>
      </c>
      <c r="E1731" s="103" t="b">
        <v>0</v>
      </c>
      <c r="F1731" s="103" t="b">
        <v>0</v>
      </c>
      <c r="G1731" s="103" t="b">
        <v>0</v>
      </c>
    </row>
    <row r="1732" spans="1:7" ht="15">
      <c r="A1732" s="105" t="s">
        <v>504</v>
      </c>
      <c r="B1732" s="103">
        <v>3</v>
      </c>
      <c r="C1732" s="107">
        <v>0.0007648153270799673</v>
      </c>
      <c r="D1732" s="103" t="s">
        <v>334</v>
      </c>
      <c r="E1732" s="103" t="b">
        <v>0</v>
      </c>
      <c r="F1732" s="103" t="b">
        <v>0</v>
      </c>
      <c r="G1732" s="103" t="b">
        <v>0</v>
      </c>
    </row>
    <row r="1733" spans="1:7" ht="15">
      <c r="A1733" s="105" t="s">
        <v>858</v>
      </c>
      <c r="B1733" s="103">
        <v>3</v>
      </c>
      <c r="C1733" s="107">
        <v>0.0014627011214041932</v>
      </c>
      <c r="D1733" s="103" t="s">
        <v>334</v>
      </c>
      <c r="E1733" s="103" t="b">
        <v>0</v>
      </c>
      <c r="F1733" s="103" t="b">
        <v>0</v>
      </c>
      <c r="G1733" s="103" t="b">
        <v>0</v>
      </c>
    </row>
    <row r="1734" spans="1:7" ht="15">
      <c r="A1734" s="105" t="s">
        <v>516</v>
      </c>
      <c r="B1734" s="103">
        <v>3</v>
      </c>
      <c r="C1734" s="107">
        <v>0.0010223842091701886</v>
      </c>
      <c r="D1734" s="103" t="s">
        <v>334</v>
      </c>
      <c r="E1734" s="103" t="b">
        <v>0</v>
      </c>
      <c r="F1734" s="103" t="b">
        <v>0</v>
      </c>
      <c r="G1734" s="103" t="b">
        <v>0</v>
      </c>
    </row>
    <row r="1735" spans="1:7" ht="15">
      <c r="A1735" s="105" t="s">
        <v>703</v>
      </c>
      <c r="B1735" s="103">
        <v>3</v>
      </c>
      <c r="C1735" s="107">
        <v>0.0014627011214041932</v>
      </c>
      <c r="D1735" s="103" t="s">
        <v>334</v>
      </c>
      <c r="E1735" s="103" t="b">
        <v>0</v>
      </c>
      <c r="F1735" s="103" t="b">
        <v>0</v>
      </c>
      <c r="G1735" s="103" t="b">
        <v>0</v>
      </c>
    </row>
    <row r="1736" spans="1:7" ht="15">
      <c r="A1736" s="105" t="s">
        <v>860</v>
      </c>
      <c r="B1736" s="103">
        <v>3</v>
      </c>
      <c r="C1736" s="107">
        <v>0.0010223842091701886</v>
      </c>
      <c r="D1736" s="103" t="s">
        <v>334</v>
      </c>
      <c r="E1736" s="103" t="b">
        <v>0</v>
      </c>
      <c r="F1736" s="103" t="b">
        <v>0</v>
      </c>
      <c r="G1736" s="103" t="b">
        <v>0</v>
      </c>
    </row>
    <row r="1737" spans="1:7" ht="15">
      <c r="A1737" s="105" t="s">
        <v>861</v>
      </c>
      <c r="B1737" s="103">
        <v>3</v>
      </c>
      <c r="C1737" s="107">
        <v>0.0014627011214041932</v>
      </c>
      <c r="D1737" s="103" t="s">
        <v>334</v>
      </c>
      <c r="E1737" s="103" t="b">
        <v>0</v>
      </c>
      <c r="F1737" s="103" t="b">
        <v>0</v>
      </c>
      <c r="G1737" s="103" t="b">
        <v>0</v>
      </c>
    </row>
    <row r="1738" spans="1:7" ht="15">
      <c r="A1738" s="105" t="s">
        <v>862</v>
      </c>
      <c r="B1738" s="103">
        <v>3</v>
      </c>
      <c r="C1738" s="107">
        <v>0.0010223842091701886</v>
      </c>
      <c r="D1738" s="103" t="s">
        <v>334</v>
      </c>
      <c r="E1738" s="103" t="b">
        <v>0</v>
      </c>
      <c r="F1738" s="103" t="b">
        <v>0</v>
      </c>
      <c r="G1738" s="103" t="b">
        <v>0</v>
      </c>
    </row>
    <row r="1739" spans="1:7" ht="15">
      <c r="A1739" s="105" t="s">
        <v>621</v>
      </c>
      <c r="B1739" s="103">
        <v>3</v>
      </c>
      <c r="C1739" s="107">
        <v>0.0010223842091701886</v>
      </c>
      <c r="D1739" s="103" t="s">
        <v>334</v>
      </c>
      <c r="E1739" s="103" t="b">
        <v>0</v>
      </c>
      <c r="F1739" s="103" t="b">
        <v>0</v>
      </c>
      <c r="G1739" s="103" t="b">
        <v>0</v>
      </c>
    </row>
    <row r="1740" spans="1:7" ht="15">
      <c r="A1740" s="105" t="s">
        <v>438</v>
      </c>
      <c r="B1740" s="103">
        <v>3</v>
      </c>
      <c r="C1740" s="107">
        <v>0.0010223842091701886</v>
      </c>
      <c r="D1740" s="103" t="s">
        <v>334</v>
      </c>
      <c r="E1740" s="103" t="b">
        <v>0</v>
      </c>
      <c r="F1740" s="103" t="b">
        <v>0</v>
      </c>
      <c r="G1740" s="103" t="b">
        <v>0</v>
      </c>
    </row>
    <row r="1741" spans="1:7" ht="15">
      <c r="A1741" s="105" t="s">
        <v>560</v>
      </c>
      <c r="B1741" s="103">
        <v>3</v>
      </c>
      <c r="C1741" s="107">
        <v>0.0007648153270799673</v>
      </c>
      <c r="D1741" s="103" t="s">
        <v>334</v>
      </c>
      <c r="E1741" s="103" t="b">
        <v>0</v>
      </c>
      <c r="F1741" s="103" t="b">
        <v>0</v>
      </c>
      <c r="G1741" s="103" t="b">
        <v>0</v>
      </c>
    </row>
    <row r="1742" spans="1:7" ht="15">
      <c r="A1742" s="105" t="s">
        <v>681</v>
      </c>
      <c r="B1742" s="103">
        <v>3</v>
      </c>
      <c r="C1742" s="107">
        <v>0.0007648153270799673</v>
      </c>
      <c r="D1742" s="103" t="s">
        <v>334</v>
      </c>
      <c r="E1742" s="103" t="b">
        <v>0</v>
      </c>
      <c r="F1742" s="103" t="b">
        <v>0</v>
      </c>
      <c r="G1742" s="103" t="b">
        <v>0</v>
      </c>
    </row>
    <row r="1743" spans="1:7" ht="15">
      <c r="A1743" s="105" t="s">
        <v>864</v>
      </c>
      <c r="B1743" s="103">
        <v>3</v>
      </c>
      <c r="C1743" s="107">
        <v>0.0007648153270799673</v>
      </c>
      <c r="D1743" s="103" t="s">
        <v>334</v>
      </c>
      <c r="E1743" s="103" t="b">
        <v>0</v>
      </c>
      <c r="F1743" s="103" t="b">
        <v>0</v>
      </c>
      <c r="G1743" s="103" t="b">
        <v>0</v>
      </c>
    </row>
    <row r="1744" spans="1:7" ht="15">
      <c r="A1744" s="105" t="s">
        <v>606</v>
      </c>
      <c r="B1744" s="103">
        <v>3</v>
      </c>
      <c r="C1744" s="107">
        <v>0.0010223842091701886</v>
      </c>
      <c r="D1744" s="103" t="s">
        <v>334</v>
      </c>
      <c r="E1744" s="103" t="b">
        <v>0</v>
      </c>
      <c r="F1744" s="103" t="b">
        <v>0</v>
      </c>
      <c r="G1744" s="103" t="b">
        <v>0</v>
      </c>
    </row>
    <row r="1745" spans="1:7" ht="15">
      <c r="A1745" s="105" t="s">
        <v>509</v>
      </c>
      <c r="B1745" s="103">
        <v>3</v>
      </c>
      <c r="C1745" s="107">
        <v>0.0007648153270799673</v>
      </c>
      <c r="D1745" s="103" t="s">
        <v>334</v>
      </c>
      <c r="E1745" s="103" t="b">
        <v>0</v>
      </c>
      <c r="F1745" s="103" t="b">
        <v>0</v>
      </c>
      <c r="G1745" s="103" t="b">
        <v>0</v>
      </c>
    </row>
    <row r="1746" spans="1:7" ht="15">
      <c r="A1746" s="105" t="s">
        <v>615</v>
      </c>
      <c r="B1746" s="103">
        <v>3</v>
      </c>
      <c r="C1746" s="107">
        <v>0.0007648153270799673</v>
      </c>
      <c r="D1746" s="103" t="s">
        <v>334</v>
      </c>
      <c r="E1746" s="103" t="b">
        <v>0</v>
      </c>
      <c r="F1746" s="103" t="b">
        <v>0</v>
      </c>
      <c r="G1746" s="103" t="b">
        <v>0</v>
      </c>
    </row>
    <row r="1747" spans="1:7" ht="15">
      <c r="A1747" s="105" t="s">
        <v>449</v>
      </c>
      <c r="B1747" s="103">
        <v>3</v>
      </c>
      <c r="C1747" s="107">
        <v>0.0007648153270799673</v>
      </c>
      <c r="D1747" s="103" t="s">
        <v>334</v>
      </c>
      <c r="E1747" s="103" t="b">
        <v>1</v>
      </c>
      <c r="F1747" s="103" t="b">
        <v>0</v>
      </c>
      <c r="G1747" s="103" t="b">
        <v>0</v>
      </c>
    </row>
    <row r="1748" spans="1:7" ht="15">
      <c r="A1748" s="105" t="s">
        <v>414</v>
      </c>
      <c r="B1748" s="103">
        <v>3</v>
      </c>
      <c r="C1748" s="107">
        <v>0.0007648153270799673</v>
      </c>
      <c r="D1748" s="103" t="s">
        <v>334</v>
      </c>
      <c r="E1748" s="103" t="b">
        <v>0</v>
      </c>
      <c r="F1748" s="103" t="b">
        <v>0</v>
      </c>
      <c r="G1748" s="103" t="b">
        <v>0</v>
      </c>
    </row>
    <row r="1749" spans="1:7" ht="15">
      <c r="A1749" s="105" t="s">
        <v>605</v>
      </c>
      <c r="B1749" s="103">
        <v>3</v>
      </c>
      <c r="C1749" s="107">
        <v>0.0010223842091701886</v>
      </c>
      <c r="D1749" s="103" t="s">
        <v>334</v>
      </c>
      <c r="E1749" s="103" t="b">
        <v>0</v>
      </c>
      <c r="F1749" s="103" t="b">
        <v>0</v>
      </c>
      <c r="G1749" s="103" t="b">
        <v>0</v>
      </c>
    </row>
    <row r="1750" spans="1:7" ht="15">
      <c r="A1750" s="105" t="s">
        <v>696</v>
      </c>
      <c r="B1750" s="103">
        <v>3</v>
      </c>
      <c r="C1750" s="107">
        <v>0.0014627011214041932</v>
      </c>
      <c r="D1750" s="103" t="s">
        <v>334</v>
      </c>
      <c r="E1750" s="103" t="b">
        <v>0</v>
      </c>
      <c r="F1750" s="103" t="b">
        <v>0</v>
      </c>
      <c r="G1750" s="103" t="b">
        <v>0</v>
      </c>
    </row>
    <row r="1751" spans="1:7" ht="15">
      <c r="A1751" s="105" t="s">
        <v>661</v>
      </c>
      <c r="B1751" s="103">
        <v>3</v>
      </c>
      <c r="C1751" s="107">
        <v>0.0014627011214041932</v>
      </c>
      <c r="D1751" s="103" t="s">
        <v>334</v>
      </c>
      <c r="E1751" s="103" t="b">
        <v>0</v>
      </c>
      <c r="F1751" s="103" t="b">
        <v>0</v>
      </c>
      <c r="G1751" s="103" t="b">
        <v>0</v>
      </c>
    </row>
    <row r="1752" spans="1:7" ht="15">
      <c r="A1752" s="105" t="s">
        <v>897</v>
      </c>
      <c r="B1752" s="103">
        <v>3</v>
      </c>
      <c r="C1752" s="107">
        <v>0.0014627011214041932</v>
      </c>
      <c r="D1752" s="103" t="s">
        <v>334</v>
      </c>
      <c r="E1752" s="103" t="b">
        <v>0</v>
      </c>
      <c r="F1752" s="103" t="b">
        <v>0</v>
      </c>
      <c r="G1752" s="103" t="b">
        <v>0</v>
      </c>
    </row>
    <row r="1753" spans="1:7" ht="15">
      <c r="A1753" s="105" t="s">
        <v>417</v>
      </c>
      <c r="B1753" s="103">
        <v>3</v>
      </c>
      <c r="C1753" s="107">
        <v>0.0007648153270799673</v>
      </c>
      <c r="D1753" s="103" t="s">
        <v>334</v>
      </c>
      <c r="E1753" s="103" t="b">
        <v>0</v>
      </c>
      <c r="F1753" s="103" t="b">
        <v>0</v>
      </c>
      <c r="G1753" s="103" t="b">
        <v>0</v>
      </c>
    </row>
    <row r="1754" spans="1:7" ht="15">
      <c r="A1754" s="105" t="s">
        <v>895</v>
      </c>
      <c r="B1754" s="103">
        <v>3</v>
      </c>
      <c r="C1754" s="107">
        <v>0.0014627011214041932</v>
      </c>
      <c r="D1754" s="103" t="s">
        <v>334</v>
      </c>
      <c r="E1754" s="103" t="b">
        <v>0</v>
      </c>
      <c r="F1754" s="103" t="b">
        <v>0</v>
      </c>
      <c r="G1754" s="103" t="b">
        <v>0</v>
      </c>
    </row>
    <row r="1755" spans="1:7" ht="15">
      <c r="A1755" s="105" t="s">
        <v>896</v>
      </c>
      <c r="B1755" s="103">
        <v>3</v>
      </c>
      <c r="C1755" s="107">
        <v>0.0014627011214041932</v>
      </c>
      <c r="D1755" s="103" t="s">
        <v>334</v>
      </c>
      <c r="E1755" s="103" t="b">
        <v>0</v>
      </c>
      <c r="F1755" s="103" t="b">
        <v>0</v>
      </c>
      <c r="G1755" s="103" t="b">
        <v>0</v>
      </c>
    </row>
    <row r="1756" spans="1:7" ht="15">
      <c r="A1756" s="105" t="s">
        <v>604</v>
      </c>
      <c r="B1756" s="103">
        <v>3</v>
      </c>
      <c r="C1756" s="107">
        <v>0.0007648153270799673</v>
      </c>
      <c r="D1756" s="103" t="s">
        <v>334</v>
      </c>
      <c r="E1756" s="103" t="b">
        <v>0</v>
      </c>
      <c r="F1756" s="103" t="b">
        <v>0</v>
      </c>
      <c r="G1756" s="103" t="b">
        <v>0</v>
      </c>
    </row>
    <row r="1757" spans="1:7" ht="15">
      <c r="A1757" s="105" t="s">
        <v>500</v>
      </c>
      <c r="B1757" s="103">
        <v>3</v>
      </c>
      <c r="C1757" s="107">
        <v>0.0010223842091701886</v>
      </c>
      <c r="D1757" s="103" t="s">
        <v>334</v>
      </c>
      <c r="E1757" s="103" t="b">
        <v>0</v>
      </c>
      <c r="F1757" s="103" t="b">
        <v>0</v>
      </c>
      <c r="G1757" s="103" t="b">
        <v>0</v>
      </c>
    </row>
    <row r="1758" spans="1:7" ht="15">
      <c r="A1758" s="105" t="s">
        <v>699</v>
      </c>
      <c r="B1758" s="103">
        <v>3</v>
      </c>
      <c r="C1758" s="107">
        <v>0.0010223842091701886</v>
      </c>
      <c r="D1758" s="103" t="s">
        <v>334</v>
      </c>
      <c r="E1758" s="103" t="b">
        <v>0</v>
      </c>
      <c r="F1758" s="103" t="b">
        <v>0</v>
      </c>
      <c r="G1758" s="103" t="b">
        <v>0</v>
      </c>
    </row>
    <row r="1759" spans="1:7" ht="15">
      <c r="A1759" s="105" t="s">
        <v>557</v>
      </c>
      <c r="B1759" s="103">
        <v>3</v>
      </c>
      <c r="C1759" s="107">
        <v>0.0010223842091701886</v>
      </c>
      <c r="D1759" s="103" t="s">
        <v>334</v>
      </c>
      <c r="E1759" s="103" t="b">
        <v>0</v>
      </c>
      <c r="F1759" s="103" t="b">
        <v>0</v>
      </c>
      <c r="G1759" s="103" t="b">
        <v>0</v>
      </c>
    </row>
    <row r="1760" spans="1:7" ht="15">
      <c r="A1760" s="105" t="s">
        <v>894</v>
      </c>
      <c r="B1760" s="103">
        <v>3</v>
      </c>
      <c r="C1760" s="107">
        <v>0.0010223842091701886</v>
      </c>
      <c r="D1760" s="103" t="s">
        <v>334</v>
      </c>
      <c r="E1760" s="103" t="b">
        <v>0</v>
      </c>
      <c r="F1760" s="103" t="b">
        <v>0</v>
      </c>
      <c r="G1760" s="103" t="b">
        <v>0</v>
      </c>
    </row>
    <row r="1761" spans="1:7" ht="15">
      <c r="A1761" s="105" t="s">
        <v>510</v>
      </c>
      <c r="B1761" s="103">
        <v>3</v>
      </c>
      <c r="C1761" s="107">
        <v>0.0007648153270799673</v>
      </c>
      <c r="D1761" s="103" t="s">
        <v>334</v>
      </c>
      <c r="E1761" s="103" t="b">
        <v>0</v>
      </c>
      <c r="F1761" s="103" t="b">
        <v>0</v>
      </c>
      <c r="G1761" s="103" t="b">
        <v>0</v>
      </c>
    </row>
    <row r="1762" spans="1:7" ht="15">
      <c r="A1762" s="105" t="s">
        <v>541</v>
      </c>
      <c r="B1762" s="103">
        <v>3</v>
      </c>
      <c r="C1762" s="107">
        <v>0.0010223842091701886</v>
      </c>
      <c r="D1762" s="103" t="s">
        <v>334</v>
      </c>
      <c r="E1762" s="103" t="b">
        <v>0</v>
      </c>
      <c r="F1762" s="103" t="b">
        <v>0</v>
      </c>
      <c r="G1762" s="103" t="b">
        <v>0</v>
      </c>
    </row>
    <row r="1763" spans="1:7" ht="15">
      <c r="A1763" s="105" t="s">
        <v>548</v>
      </c>
      <c r="B1763" s="103">
        <v>3</v>
      </c>
      <c r="C1763" s="107">
        <v>0.0014627011214041932</v>
      </c>
      <c r="D1763" s="103" t="s">
        <v>334</v>
      </c>
      <c r="E1763" s="103" t="b">
        <v>0</v>
      </c>
      <c r="F1763" s="103" t="b">
        <v>0</v>
      </c>
      <c r="G1763" s="103" t="b">
        <v>0</v>
      </c>
    </row>
    <row r="1764" spans="1:7" ht="15">
      <c r="A1764" s="105" t="s">
        <v>601</v>
      </c>
      <c r="B1764" s="103">
        <v>3</v>
      </c>
      <c r="C1764" s="107">
        <v>0.0007648153270799673</v>
      </c>
      <c r="D1764" s="103" t="s">
        <v>334</v>
      </c>
      <c r="E1764" s="103" t="b">
        <v>1</v>
      </c>
      <c r="F1764" s="103" t="b">
        <v>0</v>
      </c>
      <c r="G1764" s="103" t="b">
        <v>0</v>
      </c>
    </row>
    <row r="1765" spans="1:7" ht="15">
      <c r="A1765" s="105" t="s">
        <v>512</v>
      </c>
      <c r="B1765" s="103">
        <v>3</v>
      </c>
      <c r="C1765" s="107">
        <v>0.0010223842091701886</v>
      </c>
      <c r="D1765" s="103" t="s">
        <v>334</v>
      </c>
      <c r="E1765" s="103" t="b">
        <v>0</v>
      </c>
      <c r="F1765" s="103" t="b">
        <v>0</v>
      </c>
      <c r="G1765" s="103" t="b">
        <v>0</v>
      </c>
    </row>
    <row r="1766" spans="1:7" ht="15">
      <c r="A1766" s="105" t="s">
        <v>550</v>
      </c>
      <c r="B1766" s="103">
        <v>3</v>
      </c>
      <c r="C1766" s="107">
        <v>0.0010223842091701886</v>
      </c>
      <c r="D1766" s="103" t="s">
        <v>334</v>
      </c>
      <c r="E1766" s="103" t="b">
        <v>0</v>
      </c>
      <c r="F1766" s="103" t="b">
        <v>0</v>
      </c>
      <c r="G1766" s="103" t="b">
        <v>0</v>
      </c>
    </row>
    <row r="1767" spans="1:7" ht="15">
      <c r="A1767" s="105" t="s">
        <v>793</v>
      </c>
      <c r="B1767" s="103">
        <v>3</v>
      </c>
      <c r="C1767" s="107">
        <v>0.0007648153270799673</v>
      </c>
      <c r="D1767" s="103" t="s">
        <v>334</v>
      </c>
      <c r="E1767" s="103" t="b">
        <v>0</v>
      </c>
      <c r="F1767" s="103" t="b">
        <v>0</v>
      </c>
      <c r="G1767" s="103" t="b">
        <v>0</v>
      </c>
    </row>
    <row r="1768" spans="1:7" ht="15">
      <c r="A1768" s="105" t="s">
        <v>517</v>
      </c>
      <c r="B1768" s="103">
        <v>3</v>
      </c>
      <c r="C1768" s="107">
        <v>0.0007648153270799673</v>
      </c>
      <c r="D1768" s="103" t="s">
        <v>334</v>
      </c>
      <c r="E1768" s="103" t="b">
        <v>0</v>
      </c>
      <c r="F1768" s="103" t="b">
        <v>0</v>
      </c>
      <c r="G1768" s="103" t="b">
        <v>0</v>
      </c>
    </row>
    <row r="1769" spans="1:7" ht="15">
      <c r="A1769" s="105" t="s">
        <v>376</v>
      </c>
      <c r="B1769" s="103">
        <v>3</v>
      </c>
      <c r="C1769" s="107">
        <v>0.0007648153270799673</v>
      </c>
      <c r="D1769" s="103" t="s">
        <v>334</v>
      </c>
      <c r="E1769" s="103" t="b">
        <v>0</v>
      </c>
      <c r="F1769" s="103" t="b">
        <v>0</v>
      </c>
      <c r="G1769" s="103" t="b">
        <v>0</v>
      </c>
    </row>
    <row r="1770" spans="1:7" ht="15">
      <c r="A1770" s="105" t="s">
        <v>617</v>
      </c>
      <c r="B1770" s="103">
        <v>3</v>
      </c>
      <c r="C1770" s="107">
        <v>0.0007648153270799673</v>
      </c>
      <c r="D1770" s="103" t="s">
        <v>334</v>
      </c>
      <c r="E1770" s="103" t="b">
        <v>0</v>
      </c>
      <c r="F1770" s="103" t="b">
        <v>0</v>
      </c>
      <c r="G1770" s="103" t="b">
        <v>0</v>
      </c>
    </row>
    <row r="1771" spans="1:7" ht="15">
      <c r="A1771" s="105" t="s">
        <v>616</v>
      </c>
      <c r="B1771" s="103">
        <v>3</v>
      </c>
      <c r="C1771" s="107">
        <v>0.0007648153270799673</v>
      </c>
      <c r="D1771" s="103" t="s">
        <v>334</v>
      </c>
      <c r="E1771" s="103" t="b">
        <v>0</v>
      </c>
      <c r="F1771" s="103" t="b">
        <v>0</v>
      </c>
      <c r="G1771" s="103" t="b">
        <v>0</v>
      </c>
    </row>
    <row r="1772" spans="1:7" ht="15">
      <c r="A1772" s="105" t="s">
        <v>542</v>
      </c>
      <c r="B1772" s="103">
        <v>3</v>
      </c>
      <c r="C1772" s="107">
        <v>0.0007648153270799673</v>
      </c>
      <c r="D1772" s="103" t="s">
        <v>334</v>
      </c>
      <c r="E1772" s="103" t="b">
        <v>0</v>
      </c>
      <c r="F1772" s="103" t="b">
        <v>0</v>
      </c>
      <c r="G1772" s="103" t="b">
        <v>0</v>
      </c>
    </row>
    <row r="1773" spans="1:7" ht="15">
      <c r="A1773" s="105" t="s">
        <v>625</v>
      </c>
      <c r="B1773" s="103">
        <v>3</v>
      </c>
      <c r="C1773" s="107">
        <v>0.0007648153270799673</v>
      </c>
      <c r="D1773" s="103" t="s">
        <v>334</v>
      </c>
      <c r="E1773" s="103" t="b">
        <v>0</v>
      </c>
      <c r="F1773" s="103" t="b">
        <v>0</v>
      </c>
      <c r="G1773" s="103" t="b">
        <v>0</v>
      </c>
    </row>
    <row r="1774" spans="1:7" ht="15">
      <c r="A1774" s="105" t="s">
        <v>875</v>
      </c>
      <c r="B1774" s="103">
        <v>3</v>
      </c>
      <c r="C1774" s="107">
        <v>0.0007648153270799673</v>
      </c>
      <c r="D1774" s="103" t="s">
        <v>334</v>
      </c>
      <c r="E1774" s="103" t="b">
        <v>0</v>
      </c>
      <c r="F1774" s="103" t="b">
        <v>0</v>
      </c>
      <c r="G1774" s="103" t="b">
        <v>0</v>
      </c>
    </row>
    <row r="1775" spans="1:7" ht="15">
      <c r="A1775" s="105" t="s">
        <v>391</v>
      </c>
      <c r="B1775" s="103">
        <v>3</v>
      </c>
      <c r="C1775" s="107">
        <v>0.0007648153270799673</v>
      </c>
      <c r="D1775" s="103" t="s">
        <v>334</v>
      </c>
      <c r="E1775" s="103" t="b">
        <v>0</v>
      </c>
      <c r="F1775" s="103" t="b">
        <v>0</v>
      </c>
      <c r="G1775" s="103" t="b">
        <v>0</v>
      </c>
    </row>
    <row r="1776" spans="1:7" ht="15">
      <c r="A1776" s="105" t="s">
        <v>893</v>
      </c>
      <c r="B1776" s="103">
        <v>3</v>
      </c>
      <c r="C1776" s="107">
        <v>0.0014627011214041932</v>
      </c>
      <c r="D1776" s="103" t="s">
        <v>334</v>
      </c>
      <c r="E1776" s="103" t="b">
        <v>0</v>
      </c>
      <c r="F1776" s="103" t="b">
        <v>0</v>
      </c>
      <c r="G1776" s="103" t="b">
        <v>0</v>
      </c>
    </row>
    <row r="1777" spans="1:7" ht="15">
      <c r="A1777" s="105" t="s">
        <v>666</v>
      </c>
      <c r="B1777" s="103">
        <v>3</v>
      </c>
      <c r="C1777" s="107">
        <v>0.0014627011214041932</v>
      </c>
      <c r="D1777" s="103" t="s">
        <v>334</v>
      </c>
      <c r="E1777" s="103" t="b">
        <v>0</v>
      </c>
      <c r="F1777" s="103" t="b">
        <v>0</v>
      </c>
      <c r="G1777" s="103" t="b">
        <v>0</v>
      </c>
    </row>
    <row r="1778" spans="1:7" ht="15">
      <c r="A1778" s="105" t="s">
        <v>535</v>
      </c>
      <c r="B1778" s="103">
        <v>3</v>
      </c>
      <c r="C1778" s="107">
        <v>0.0014627011214041932</v>
      </c>
      <c r="D1778" s="103" t="s">
        <v>334</v>
      </c>
      <c r="E1778" s="103" t="b">
        <v>0</v>
      </c>
      <c r="F1778" s="103" t="b">
        <v>0</v>
      </c>
      <c r="G1778" s="103" t="b">
        <v>0</v>
      </c>
    </row>
    <row r="1779" spans="1:7" ht="15">
      <c r="A1779" s="105" t="s">
        <v>407</v>
      </c>
      <c r="B1779" s="103">
        <v>3</v>
      </c>
      <c r="C1779" s="107">
        <v>0.0010223842091701886</v>
      </c>
      <c r="D1779" s="103" t="s">
        <v>334</v>
      </c>
      <c r="E1779" s="103" t="b">
        <v>0</v>
      </c>
      <c r="F1779" s="103" t="b">
        <v>0</v>
      </c>
      <c r="G1779" s="103" t="b">
        <v>0</v>
      </c>
    </row>
    <row r="1780" spans="1:7" ht="15">
      <c r="A1780" s="105" t="s">
        <v>851</v>
      </c>
      <c r="B1780" s="103">
        <v>3</v>
      </c>
      <c r="C1780" s="107">
        <v>0.0014627011214041932</v>
      </c>
      <c r="D1780" s="103" t="s">
        <v>334</v>
      </c>
      <c r="E1780" s="103" t="b">
        <v>0</v>
      </c>
      <c r="F1780" s="103" t="b">
        <v>0</v>
      </c>
      <c r="G1780" s="103" t="b">
        <v>0</v>
      </c>
    </row>
    <row r="1781" spans="1:7" ht="15">
      <c r="A1781" s="105" t="s">
        <v>1154</v>
      </c>
      <c r="B1781" s="103">
        <v>2</v>
      </c>
      <c r="C1781" s="107">
        <v>0.0009751340809361287</v>
      </c>
      <c r="D1781" s="103" t="s">
        <v>334</v>
      </c>
      <c r="E1781" s="103" t="b">
        <v>0</v>
      </c>
      <c r="F1781" s="103" t="b">
        <v>0</v>
      </c>
      <c r="G1781" s="103" t="b">
        <v>0</v>
      </c>
    </row>
    <row r="1782" spans="1:7" ht="15">
      <c r="A1782" s="105" t="s">
        <v>1155</v>
      </c>
      <c r="B1782" s="103">
        <v>2</v>
      </c>
      <c r="C1782" s="107">
        <v>0.0009751340809361287</v>
      </c>
      <c r="D1782" s="103" t="s">
        <v>334</v>
      </c>
      <c r="E1782" s="103" t="b">
        <v>0</v>
      </c>
      <c r="F1782" s="103" t="b">
        <v>0</v>
      </c>
      <c r="G1782" s="103" t="b">
        <v>0</v>
      </c>
    </row>
    <row r="1783" spans="1:7" ht="15">
      <c r="A1783" s="105" t="s">
        <v>833</v>
      </c>
      <c r="B1783" s="103">
        <v>2</v>
      </c>
      <c r="C1783" s="107">
        <v>0.0009751340809361287</v>
      </c>
      <c r="D1783" s="103" t="s">
        <v>334</v>
      </c>
      <c r="E1783" s="103" t="b">
        <v>0</v>
      </c>
      <c r="F1783" s="103" t="b">
        <v>0</v>
      </c>
      <c r="G1783" s="103" t="b">
        <v>0</v>
      </c>
    </row>
    <row r="1784" spans="1:7" ht="15">
      <c r="A1784" s="105" t="s">
        <v>1156</v>
      </c>
      <c r="B1784" s="103">
        <v>2</v>
      </c>
      <c r="C1784" s="107">
        <v>0.0006815894727801256</v>
      </c>
      <c r="D1784" s="103" t="s">
        <v>334</v>
      </c>
      <c r="E1784" s="103" t="b">
        <v>0</v>
      </c>
      <c r="F1784" s="103" t="b">
        <v>0</v>
      </c>
      <c r="G1784" s="103" t="b">
        <v>0</v>
      </c>
    </row>
    <row r="1785" spans="1:7" ht="15">
      <c r="A1785" s="105" t="s">
        <v>1150</v>
      </c>
      <c r="B1785" s="103">
        <v>2</v>
      </c>
      <c r="C1785" s="107">
        <v>0.0006815894727801256</v>
      </c>
      <c r="D1785" s="103" t="s">
        <v>334</v>
      </c>
      <c r="E1785" s="103" t="b">
        <v>0</v>
      </c>
      <c r="F1785" s="103" t="b">
        <v>0</v>
      </c>
      <c r="G1785" s="103" t="b">
        <v>0</v>
      </c>
    </row>
    <row r="1786" spans="1:7" ht="15">
      <c r="A1786" s="105" t="s">
        <v>1157</v>
      </c>
      <c r="B1786" s="103">
        <v>2</v>
      </c>
      <c r="C1786" s="107">
        <v>0.0009751340809361287</v>
      </c>
      <c r="D1786" s="103" t="s">
        <v>334</v>
      </c>
      <c r="E1786" s="103" t="b">
        <v>0</v>
      </c>
      <c r="F1786" s="103" t="b">
        <v>0</v>
      </c>
      <c r="G1786" s="103" t="b">
        <v>0</v>
      </c>
    </row>
    <row r="1787" spans="1:7" ht="15">
      <c r="A1787" s="105" t="s">
        <v>628</v>
      </c>
      <c r="B1787" s="103">
        <v>2</v>
      </c>
      <c r="C1787" s="107">
        <v>0.0009751340809361287</v>
      </c>
      <c r="D1787" s="103" t="s">
        <v>334</v>
      </c>
      <c r="E1787" s="103" t="b">
        <v>0</v>
      </c>
      <c r="F1787" s="103" t="b">
        <v>0</v>
      </c>
      <c r="G1787" s="103" t="b">
        <v>0</v>
      </c>
    </row>
    <row r="1788" spans="1:7" ht="15">
      <c r="A1788" s="105" t="s">
        <v>677</v>
      </c>
      <c r="B1788" s="103">
        <v>2</v>
      </c>
      <c r="C1788" s="107">
        <v>0.0006815894727801256</v>
      </c>
      <c r="D1788" s="103" t="s">
        <v>334</v>
      </c>
      <c r="E1788" s="103" t="b">
        <v>0</v>
      </c>
      <c r="F1788" s="103" t="b">
        <v>0</v>
      </c>
      <c r="G1788" s="103" t="b">
        <v>0</v>
      </c>
    </row>
    <row r="1789" spans="1:7" ht="15">
      <c r="A1789" s="105" t="s">
        <v>1158</v>
      </c>
      <c r="B1789" s="103">
        <v>2</v>
      </c>
      <c r="C1789" s="107">
        <v>0.0009751340809361287</v>
      </c>
      <c r="D1789" s="103" t="s">
        <v>334</v>
      </c>
      <c r="E1789" s="103" t="b">
        <v>0</v>
      </c>
      <c r="F1789" s="103" t="b">
        <v>0</v>
      </c>
      <c r="G1789" s="103" t="b">
        <v>0</v>
      </c>
    </row>
    <row r="1790" spans="1:7" ht="15">
      <c r="A1790" s="105" t="s">
        <v>1159</v>
      </c>
      <c r="B1790" s="103">
        <v>2</v>
      </c>
      <c r="C1790" s="107">
        <v>0.0009751340809361287</v>
      </c>
      <c r="D1790" s="103" t="s">
        <v>334</v>
      </c>
      <c r="E1790" s="103" t="b">
        <v>0</v>
      </c>
      <c r="F1790" s="103" t="b">
        <v>0</v>
      </c>
      <c r="G1790" s="103" t="b">
        <v>0</v>
      </c>
    </row>
    <row r="1791" spans="1:7" ht="15">
      <c r="A1791" s="105" t="s">
        <v>609</v>
      </c>
      <c r="B1791" s="103">
        <v>2</v>
      </c>
      <c r="C1791" s="107">
        <v>0.0006815894727801256</v>
      </c>
      <c r="D1791" s="103" t="s">
        <v>334</v>
      </c>
      <c r="E1791" s="103" t="b">
        <v>0</v>
      </c>
      <c r="F1791" s="103" t="b">
        <v>0</v>
      </c>
      <c r="G1791" s="103" t="b">
        <v>0</v>
      </c>
    </row>
    <row r="1792" spans="1:7" ht="15">
      <c r="A1792" s="105" t="s">
        <v>434</v>
      </c>
      <c r="B1792" s="103">
        <v>2</v>
      </c>
      <c r="C1792" s="107">
        <v>0.0006815894727801256</v>
      </c>
      <c r="D1792" s="103" t="s">
        <v>334</v>
      </c>
      <c r="E1792" s="103" t="b">
        <v>0</v>
      </c>
      <c r="F1792" s="103" t="b">
        <v>0</v>
      </c>
      <c r="G1792" s="103" t="b">
        <v>0</v>
      </c>
    </row>
    <row r="1793" spans="1:7" ht="15">
      <c r="A1793" s="105" t="s">
        <v>460</v>
      </c>
      <c r="B1793" s="103">
        <v>2</v>
      </c>
      <c r="C1793" s="107">
        <v>0.0006815894727801256</v>
      </c>
      <c r="D1793" s="103" t="s">
        <v>334</v>
      </c>
      <c r="E1793" s="103" t="b">
        <v>0</v>
      </c>
      <c r="F1793" s="103" t="b">
        <v>0</v>
      </c>
      <c r="G1793" s="103" t="b">
        <v>0</v>
      </c>
    </row>
    <row r="1794" spans="1:7" ht="15">
      <c r="A1794" s="105" t="s">
        <v>746</v>
      </c>
      <c r="B1794" s="103">
        <v>2</v>
      </c>
      <c r="C1794" s="107">
        <v>0.0006815894727801256</v>
      </c>
      <c r="D1794" s="103" t="s">
        <v>334</v>
      </c>
      <c r="E1794" s="103" t="b">
        <v>0</v>
      </c>
      <c r="F1794" s="103" t="b">
        <v>1</v>
      </c>
      <c r="G1794" s="103" t="b">
        <v>0</v>
      </c>
    </row>
    <row r="1795" spans="1:7" ht="15">
      <c r="A1795" s="105" t="s">
        <v>629</v>
      </c>
      <c r="B1795" s="103">
        <v>2</v>
      </c>
      <c r="C1795" s="107">
        <v>0.0009751340809361287</v>
      </c>
      <c r="D1795" s="103" t="s">
        <v>334</v>
      </c>
      <c r="E1795" s="103" t="b">
        <v>0</v>
      </c>
      <c r="F1795" s="103" t="b">
        <v>0</v>
      </c>
      <c r="G1795" s="103" t="b">
        <v>0</v>
      </c>
    </row>
    <row r="1796" spans="1:7" ht="15">
      <c r="A1796" s="105" t="s">
        <v>857</v>
      </c>
      <c r="B1796" s="103">
        <v>2</v>
      </c>
      <c r="C1796" s="107">
        <v>0.0009751340809361287</v>
      </c>
      <c r="D1796" s="103" t="s">
        <v>334</v>
      </c>
      <c r="E1796" s="103" t="b">
        <v>0</v>
      </c>
      <c r="F1796" s="103" t="b">
        <v>0</v>
      </c>
      <c r="G1796" s="103" t="b">
        <v>0</v>
      </c>
    </row>
    <row r="1797" spans="1:7" ht="15">
      <c r="A1797" s="105" t="s">
        <v>1161</v>
      </c>
      <c r="B1797" s="103">
        <v>2</v>
      </c>
      <c r="C1797" s="107">
        <v>0.0009751340809361287</v>
      </c>
      <c r="D1797" s="103" t="s">
        <v>334</v>
      </c>
      <c r="E1797" s="103" t="b">
        <v>0</v>
      </c>
      <c r="F1797" s="103" t="b">
        <v>0</v>
      </c>
      <c r="G1797" s="103" t="b">
        <v>0</v>
      </c>
    </row>
    <row r="1798" spans="1:7" ht="15">
      <c r="A1798" s="105" t="s">
        <v>1003</v>
      </c>
      <c r="B1798" s="103">
        <v>2</v>
      </c>
      <c r="C1798" s="107">
        <v>0.0006815894727801256</v>
      </c>
      <c r="D1798" s="103" t="s">
        <v>334</v>
      </c>
      <c r="E1798" s="103" t="b">
        <v>0</v>
      </c>
      <c r="F1798" s="103" t="b">
        <v>0</v>
      </c>
      <c r="G1798" s="103" t="b">
        <v>0</v>
      </c>
    </row>
    <row r="1799" spans="1:7" ht="15">
      <c r="A1799" s="105" t="s">
        <v>1142</v>
      </c>
      <c r="B1799" s="103">
        <v>2</v>
      </c>
      <c r="C1799" s="107">
        <v>0.0006815894727801256</v>
      </c>
      <c r="D1799" s="103" t="s">
        <v>334</v>
      </c>
      <c r="E1799" s="103" t="b">
        <v>0</v>
      </c>
      <c r="F1799" s="103" t="b">
        <v>0</v>
      </c>
      <c r="G1799" s="103" t="b">
        <v>0</v>
      </c>
    </row>
    <row r="1800" spans="1:7" ht="15">
      <c r="A1800" s="105" t="s">
        <v>588</v>
      </c>
      <c r="B1800" s="103">
        <v>2</v>
      </c>
      <c r="C1800" s="107">
        <v>0.0009751340809361287</v>
      </c>
      <c r="D1800" s="103" t="s">
        <v>334</v>
      </c>
      <c r="E1800" s="103" t="b">
        <v>0</v>
      </c>
      <c r="F1800" s="103" t="b">
        <v>0</v>
      </c>
      <c r="G1800" s="103" t="b">
        <v>0</v>
      </c>
    </row>
    <row r="1801" spans="1:7" ht="15">
      <c r="A1801" s="105" t="s">
        <v>375</v>
      </c>
      <c r="B1801" s="103">
        <v>2</v>
      </c>
      <c r="C1801" s="107">
        <v>0.0006815894727801256</v>
      </c>
      <c r="D1801" s="103" t="s">
        <v>334</v>
      </c>
      <c r="E1801" s="103" t="b">
        <v>0</v>
      </c>
      <c r="F1801" s="103" t="b">
        <v>0</v>
      </c>
      <c r="G1801" s="103" t="b">
        <v>0</v>
      </c>
    </row>
    <row r="1802" spans="1:7" ht="15">
      <c r="A1802" s="105" t="s">
        <v>454</v>
      </c>
      <c r="B1802" s="103">
        <v>2</v>
      </c>
      <c r="C1802" s="107">
        <v>0.0006815894727801256</v>
      </c>
      <c r="D1802" s="103" t="s">
        <v>334</v>
      </c>
      <c r="E1802" s="103" t="b">
        <v>0</v>
      </c>
      <c r="F1802" s="103" t="b">
        <v>0</v>
      </c>
      <c r="G1802" s="103" t="b">
        <v>0</v>
      </c>
    </row>
    <row r="1803" spans="1:7" ht="15">
      <c r="A1803" s="105" t="s">
        <v>791</v>
      </c>
      <c r="B1803" s="103">
        <v>2</v>
      </c>
      <c r="C1803" s="107">
        <v>0.0006815894727801256</v>
      </c>
      <c r="D1803" s="103" t="s">
        <v>334</v>
      </c>
      <c r="E1803" s="103" t="b">
        <v>0</v>
      </c>
      <c r="F1803" s="103" t="b">
        <v>0</v>
      </c>
      <c r="G1803" s="103" t="b">
        <v>0</v>
      </c>
    </row>
    <row r="1804" spans="1:7" ht="15">
      <c r="A1804" s="105" t="s">
        <v>859</v>
      </c>
      <c r="B1804" s="103">
        <v>2</v>
      </c>
      <c r="C1804" s="107">
        <v>0.0009751340809361287</v>
      </c>
      <c r="D1804" s="103" t="s">
        <v>334</v>
      </c>
      <c r="E1804" s="103" t="b">
        <v>0</v>
      </c>
      <c r="F1804" s="103" t="b">
        <v>0</v>
      </c>
      <c r="G1804" s="103" t="b">
        <v>0</v>
      </c>
    </row>
    <row r="1805" spans="1:7" ht="15">
      <c r="A1805" s="105" t="s">
        <v>811</v>
      </c>
      <c r="B1805" s="103">
        <v>2</v>
      </c>
      <c r="C1805" s="107">
        <v>0.0009751340809361287</v>
      </c>
      <c r="D1805" s="103" t="s">
        <v>334</v>
      </c>
      <c r="E1805" s="103" t="b">
        <v>0</v>
      </c>
      <c r="F1805" s="103" t="b">
        <v>0</v>
      </c>
      <c r="G1805" s="103" t="b">
        <v>0</v>
      </c>
    </row>
    <row r="1806" spans="1:7" ht="15">
      <c r="A1806" s="105" t="s">
        <v>1165</v>
      </c>
      <c r="B1806" s="103">
        <v>2</v>
      </c>
      <c r="C1806" s="107">
        <v>0.0009751340809361287</v>
      </c>
      <c r="D1806" s="103" t="s">
        <v>334</v>
      </c>
      <c r="E1806" s="103" t="b">
        <v>0</v>
      </c>
      <c r="F1806" s="103" t="b">
        <v>0</v>
      </c>
      <c r="G1806" s="103" t="b">
        <v>0</v>
      </c>
    </row>
    <row r="1807" spans="1:7" ht="15">
      <c r="A1807" s="105" t="s">
        <v>1166</v>
      </c>
      <c r="B1807" s="103">
        <v>2</v>
      </c>
      <c r="C1807" s="107">
        <v>0.0006815894727801256</v>
      </c>
      <c r="D1807" s="103" t="s">
        <v>334</v>
      </c>
      <c r="E1807" s="103" t="b">
        <v>0</v>
      </c>
      <c r="F1807" s="103" t="b">
        <v>1</v>
      </c>
      <c r="G1807" s="103" t="b">
        <v>0</v>
      </c>
    </row>
    <row r="1808" spans="1:7" ht="15">
      <c r="A1808" s="105" t="s">
        <v>684</v>
      </c>
      <c r="B1808" s="103">
        <v>2</v>
      </c>
      <c r="C1808" s="107">
        <v>0.0006815894727801256</v>
      </c>
      <c r="D1808" s="103" t="s">
        <v>334</v>
      </c>
      <c r="E1808" s="103" t="b">
        <v>0</v>
      </c>
      <c r="F1808" s="103" t="b">
        <v>0</v>
      </c>
      <c r="G1808" s="103" t="b">
        <v>0</v>
      </c>
    </row>
    <row r="1809" spans="1:7" ht="15">
      <c r="A1809" s="105" t="s">
        <v>1167</v>
      </c>
      <c r="B1809" s="103">
        <v>2</v>
      </c>
      <c r="C1809" s="107">
        <v>0.0009751340809361287</v>
      </c>
      <c r="D1809" s="103" t="s">
        <v>334</v>
      </c>
      <c r="E1809" s="103" t="b">
        <v>0</v>
      </c>
      <c r="F1809" s="103" t="b">
        <v>0</v>
      </c>
      <c r="G1809" s="103" t="b">
        <v>0</v>
      </c>
    </row>
    <row r="1810" spans="1:7" ht="15">
      <c r="A1810" s="105" t="s">
        <v>1168</v>
      </c>
      <c r="B1810" s="103">
        <v>2</v>
      </c>
      <c r="C1810" s="107">
        <v>0.0006815894727801256</v>
      </c>
      <c r="D1810" s="103" t="s">
        <v>334</v>
      </c>
      <c r="E1810" s="103" t="b">
        <v>0</v>
      </c>
      <c r="F1810" s="103" t="b">
        <v>0</v>
      </c>
      <c r="G1810" s="103" t="b">
        <v>0</v>
      </c>
    </row>
    <row r="1811" spans="1:7" ht="15">
      <c r="A1811" s="105" t="s">
        <v>732</v>
      </c>
      <c r="B1811" s="103">
        <v>2</v>
      </c>
      <c r="C1811" s="107">
        <v>0.0006815894727801256</v>
      </c>
      <c r="D1811" s="103" t="s">
        <v>334</v>
      </c>
      <c r="E1811" s="103" t="b">
        <v>0</v>
      </c>
      <c r="F1811" s="103" t="b">
        <v>0</v>
      </c>
      <c r="G1811" s="103" t="b">
        <v>0</v>
      </c>
    </row>
    <row r="1812" spans="1:7" ht="15">
      <c r="A1812" s="105" t="s">
        <v>1169</v>
      </c>
      <c r="B1812" s="103">
        <v>2</v>
      </c>
      <c r="C1812" s="107">
        <v>0.0009751340809361287</v>
      </c>
      <c r="D1812" s="103" t="s">
        <v>334</v>
      </c>
      <c r="E1812" s="103" t="b">
        <v>0</v>
      </c>
      <c r="F1812" s="103" t="b">
        <v>0</v>
      </c>
      <c r="G1812" s="103" t="b">
        <v>0</v>
      </c>
    </row>
    <row r="1813" spans="1:7" ht="15">
      <c r="A1813" s="105" t="s">
        <v>789</v>
      </c>
      <c r="B1813" s="103">
        <v>2</v>
      </c>
      <c r="C1813" s="107">
        <v>0.0006815894727801256</v>
      </c>
      <c r="D1813" s="103" t="s">
        <v>334</v>
      </c>
      <c r="E1813" s="103" t="b">
        <v>0</v>
      </c>
      <c r="F1813" s="103" t="b">
        <v>0</v>
      </c>
      <c r="G1813" s="103" t="b">
        <v>0</v>
      </c>
    </row>
    <row r="1814" spans="1:7" ht="15">
      <c r="A1814" s="105" t="s">
        <v>1171</v>
      </c>
      <c r="B1814" s="103">
        <v>2</v>
      </c>
      <c r="C1814" s="107">
        <v>0.0009751340809361287</v>
      </c>
      <c r="D1814" s="103" t="s">
        <v>334</v>
      </c>
      <c r="E1814" s="103" t="b">
        <v>0</v>
      </c>
      <c r="F1814" s="103" t="b">
        <v>0</v>
      </c>
      <c r="G1814" s="103" t="b">
        <v>0</v>
      </c>
    </row>
    <row r="1815" spans="1:7" ht="15">
      <c r="A1815" s="105" t="s">
        <v>685</v>
      </c>
      <c r="B1815" s="103">
        <v>2</v>
      </c>
      <c r="C1815" s="107">
        <v>0.0006815894727801256</v>
      </c>
      <c r="D1815" s="103" t="s">
        <v>334</v>
      </c>
      <c r="E1815" s="103" t="b">
        <v>0</v>
      </c>
      <c r="F1815" s="103" t="b">
        <v>0</v>
      </c>
      <c r="G1815" s="103" t="b">
        <v>0</v>
      </c>
    </row>
    <row r="1816" spans="1:7" ht="15">
      <c r="A1816" s="105" t="s">
        <v>1172</v>
      </c>
      <c r="B1816" s="103">
        <v>2</v>
      </c>
      <c r="C1816" s="107">
        <v>0.0009751340809361287</v>
      </c>
      <c r="D1816" s="103" t="s">
        <v>334</v>
      </c>
      <c r="E1816" s="103" t="b">
        <v>0</v>
      </c>
      <c r="F1816" s="103" t="b">
        <v>0</v>
      </c>
      <c r="G1816" s="103" t="b">
        <v>0</v>
      </c>
    </row>
    <row r="1817" spans="1:7" ht="15">
      <c r="A1817" s="105" t="s">
        <v>783</v>
      </c>
      <c r="B1817" s="103">
        <v>2</v>
      </c>
      <c r="C1817" s="107">
        <v>0.0006815894727801256</v>
      </c>
      <c r="D1817" s="103" t="s">
        <v>334</v>
      </c>
      <c r="E1817" s="103" t="b">
        <v>0</v>
      </c>
      <c r="F1817" s="103" t="b">
        <v>0</v>
      </c>
      <c r="G1817" s="103" t="b">
        <v>0</v>
      </c>
    </row>
    <row r="1818" spans="1:7" ht="15">
      <c r="A1818" s="105" t="s">
        <v>1173</v>
      </c>
      <c r="B1818" s="103">
        <v>2</v>
      </c>
      <c r="C1818" s="107">
        <v>0.0009751340809361287</v>
      </c>
      <c r="D1818" s="103" t="s">
        <v>334</v>
      </c>
      <c r="E1818" s="103" t="b">
        <v>0</v>
      </c>
      <c r="F1818" s="103" t="b">
        <v>0</v>
      </c>
      <c r="G1818" s="103" t="b">
        <v>0</v>
      </c>
    </row>
    <row r="1819" spans="1:7" ht="15">
      <c r="A1819" s="105" t="s">
        <v>1174</v>
      </c>
      <c r="B1819" s="103">
        <v>2</v>
      </c>
      <c r="C1819" s="107">
        <v>0.0006815894727801256</v>
      </c>
      <c r="D1819" s="103" t="s">
        <v>334</v>
      </c>
      <c r="E1819" s="103" t="b">
        <v>0</v>
      </c>
      <c r="F1819" s="103" t="b">
        <v>0</v>
      </c>
      <c r="G1819" s="103" t="b">
        <v>0</v>
      </c>
    </row>
    <row r="1820" spans="1:7" ht="15">
      <c r="A1820" s="105" t="s">
        <v>580</v>
      </c>
      <c r="B1820" s="103">
        <v>2</v>
      </c>
      <c r="C1820" s="107">
        <v>0.0009751340809361287</v>
      </c>
      <c r="D1820" s="103" t="s">
        <v>334</v>
      </c>
      <c r="E1820" s="103" t="b">
        <v>0</v>
      </c>
      <c r="F1820" s="103" t="b">
        <v>0</v>
      </c>
      <c r="G1820" s="103" t="b">
        <v>0</v>
      </c>
    </row>
    <row r="1821" spans="1:7" ht="15">
      <c r="A1821" s="105" t="s">
        <v>1175</v>
      </c>
      <c r="B1821" s="103">
        <v>2</v>
      </c>
      <c r="C1821" s="107">
        <v>0.0009751340809361287</v>
      </c>
      <c r="D1821" s="103" t="s">
        <v>334</v>
      </c>
      <c r="E1821" s="103" t="b">
        <v>0</v>
      </c>
      <c r="F1821" s="103" t="b">
        <v>0</v>
      </c>
      <c r="G1821" s="103" t="b">
        <v>0</v>
      </c>
    </row>
    <row r="1822" spans="1:7" ht="15">
      <c r="A1822" s="105" t="s">
        <v>1176</v>
      </c>
      <c r="B1822" s="103">
        <v>2</v>
      </c>
      <c r="C1822" s="107">
        <v>0.0009751340809361287</v>
      </c>
      <c r="D1822" s="103" t="s">
        <v>334</v>
      </c>
      <c r="E1822" s="103" t="b">
        <v>0</v>
      </c>
      <c r="F1822" s="103" t="b">
        <v>0</v>
      </c>
      <c r="G1822" s="103" t="b">
        <v>0</v>
      </c>
    </row>
    <row r="1823" spans="1:7" ht="15">
      <c r="A1823" s="105" t="s">
        <v>846</v>
      </c>
      <c r="B1823" s="103">
        <v>2</v>
      </c>
      <c r="C1823" s="107">
        <v>0.0009751340809361287</v>
      </c>
      <c r="D1823" s="103" t="s">
        <v>334</v>
      </c>
      <c r="E1823" s="103" t="b">
        <v>0</v>
      </c>
      <c r="F1823" s="103" t="b">
        <v>0</v>
      </c>
      <c r="G1823" s="103" t="b">
        <v>0</v>
      </c>
    </row>
    <row r="1824" spans="1:7" ht="15">
      <c r="A1824" s="105" t="s">
        <v>1008</v>
      </c>
      <c r="B1824" s="103">
        <v>2</v>
      </c>
      <c r="C1824" s="107">
        <v>0.0006815894727801256</v>
      </c>
      <c r="D1824" s="103" t="s">
        <v>334</v>
      </c>
      <c r="E1824" s="103" t="b">
        <v>0</v>
      </c>
      <c r="F1824" s="103" t="b">
        <v>0</v>
      </c>
      <c r="G1824" s="103" t="b">
        <v>0</v>
      </c>
    </row>
    <row r="1825" spans="1:7" ht="15">
      <c r="A1825" s="105" t="s">
        <v>1177</v>
      </c>
      <c r="B1825" s="103">
        <v>2</v>
      </c>
      <c r="C1825" s="107">
        <v>0.0006815894727801256</v>
      </c>
      <c r="D1825" s="103" t="s">
        <v>334</v>
      </c>
      <c r="E1825" s="103" t="b">
        <v>0</v>
      </c>
      <c r="F1825" s="103" t="b">
        <v>0</v>
      </c>
      <c r="G1825" s="103" t="b">
        <v>0</v>
      </c>
    </row>
    <row r="1826" spans="1:7" ht="15">
      <c r="A1826" s="105" t="s">
        <v>1178</v>
      </c>
      <c r="B1826" s="103">
        <v>2</v>
      </c>
      <c r="C1826" s="107">
        <v>0.0009751340809361287</v>
      </c>
      <c r="D1826" s="103" t="s">
        <v>334</v>
      </c>
      <c r="E1826" s="103" t="b">
        <v>0</v>
      </c>
      <c r="F1826" s="103" t="b">
        <v>0</v>
      </c>
      <c r="G1826" s="103" t="b">
        <v>0</v>
      </c>
    </row>
    <row r="1827" spans="1:7" ht="15">
      <c r="A1827" s="105" t="s">
        <v>1179</v>
      </c>
      <c r="B1827" s="103">
        <v>2</v>
      </c>
      <c r="C1827" s="107">
        <v>0.0009751340809361287</v>
      </c>
      <c r="D1827" s="103" t="s">
        <v>334</v>
      </c>
      <c r="E1827" s="103" t="b">
        <v>0</v>
      </c>
      <c r="F1827" s="103" t="b">
        <v>0</v>
      </c>
      <c r="G1827" s="103" t="b">
        <v>0</v>
      </c>
    </row>
    <row r="1828" spans="1:7" ht="15">
      <c r="A1828" s="105" t="s">
        <v>1180</v>
      </c>
      <c r="B1828" s="103">
        <v>2</v>
      </c>
      <c r="C1828" s="107">
        <v>0.0009751340809361287</v>
      </c>
      <c r="D1828" s="103" t="s">
        <v>334</v>
      </c>
      <c r="E1828" s="103" t="b">
        <v>0</v>
      </c>
      <c r="F1828" s="103" t="b">
        <v>0</v>
      </c>
      <c r="G1828" s="103" t="b">
        <v>0</v>
      </c>
    </row>
    <row r="1829" spans="1:7" ht="15">
      <c r="A1829" s="105" t="s">
        <v>563</v>
      </c>
      <c r="B1829" s="103">
        <v>2</v>
      </c>
      <c r="C1829" s="107">
        <v>0.0009751340809361287</v>
      </c>
      <c r="D1829" s="103" t="s">
        <v>334</v>
      </c>
      <c r="E1829" s="103" t="b">
        <v>0</v>
      </c>
      <c r="F1829" s="103" t="b">
        <v>0</v>
      </c>
      <c r="G1829" s="103" t="b">
        <v>0</v>
      </c>
    </row>
    <row r="1830" spans="1:7" ht="15">
      <c r="A1830" s="105" t="s">
        <v>1181</v>
      </c>
      <c r="B1830" s="103">
        <v>2</v>
      </c>
      <c r="C1830" s="107">
        <v>0.0009751340809361287</v>
      </c>
      <c r="D1830" s="103" t="s">
        <v>334</v>
      </c>
      <c r="E1830" s="103" t="b">
        <v>0</v>
      </c>
      <c r="F1830" s="103" t="b">
        <v>0</v>
      </c>
      <c r="G1830" s="103" t="b">
        <v>0</v>
      </c>
    </row>
    <row r="1831" spans="1:7" ht="15">
      <c r="A1831" s="105" t="s">
        <v>547</v>
      </c>
      <c r="B1831" s="103">
        <v>2</v>
      </c>
      <c r="C1831" s="107">
        <v>0.0006815894727801256</v>
      </c>
      <c r="D1831" s="103" t="s">
        <v>334</v>
      </c>
      <c r="E1831" s="103" t="b">
        <v>0</v>
      </c>
      <c r="F1831" s="103" t="b">
        <v>0</v>
      </c>
      <c r="G1831" s="103" t="b">
        <v>0</v>
      </c>
    </row>
    <row r="1832" spans="1:7" ht="15">
      <c r="A1832" s="105" t="s">
        <v>1182</v>
      </c>
      <c r="B1832" s="103">
        <v>2</v>
      </c>
      <c r="C1832" s="107">
        <v>0.0009751340809361287</v>
      </c>
      <c r="D1832" s="103" t="s">
        <v>334</v>
      </c>
      <c r="E1832" s="103" t="b">
        <v>0</v>
      </c>
      <c r="F1832" s="103" t="b">
        <v>0</v>
      </c>
      <c r="G1832" s="103" t="b">
        <v>0</v>
      </c>
    </row>
    <row r="1833" spans="1:7" ht="15">
      <c r="A1833" s="105" t="s">
        <v>669</v>
      </c>
      <c r="B1833" s="103">
        <v>2</v>
      </c>
      <c r="C1833" s="107">
        <v>0.0006815894727801256</v>
      </c>
      <c r="D1833" s="103" t="s">
        <v>334</v>
      </c>
      <c r="E1833" s="103" t="b">
        <v>0</v>
      </c>
      <c r="F1833" s="103" t="b">
        <v>0</v>
      </c>
      <c r="G1833" s="103" t="b">
        <v>0</v>
      </c>
    </row>
    <row r="1834" spans="1:7" ht="15">
      <c r="A1834" s="105" t="s">
        <v>839</v>
      </c>
      <c r="B1834" s="103">
        <v>2</v>
      </c>
      <c r="C1834" s="107">
        <v>0.0009751340809361287</v>
      </c>
      <c r="D1834" s="103" t="s">
        <v>334</v>
      </c>
      <c r="E1834" s="103" t="b">
        <v>1</v>
      </c>
      <c r="F1834" s="103" t="b">
        <v>0</v>
      </c>
      <c r="G1834" s="103" t="b">
        <v>0</v>
      </c>
    </row>
    <row r="1835" spans="1:7" ht="15">
      <c r="A1835" s="105" t="s">
        <v>1183</v>
      </c>
      <c r="B1835" s="103">
        <v>2</v>
      </c>
      <c r="C1835" s="107">
        <v>0.0006815894727801256</v>
      </c>
      <c r="D1835" s="103" t="s">
        <v>334</v>
      </c>
      <c r="E1835" s="103" t="b">
        <v>0</v>
      </c>
      <c r="F1835" s="103" t="b">
        <v>0</v>
      </c>
      <c r="G1835" s="103" t="b">
        <v>0</v>
      </c>
    </row>
    <row r="1836" spans="1:7" ht="15">
      <c r="A1836" s="105" t="s">
        <v>785</v>
      </c>
      <c r="B1836" s="103">
        <v>2</v>
      </c>
      <c r="C1836" s="107">
        <v>0.0006815894727801256</v>
      </c>
      <c r="D1836" s="103" t="s">
        <v>334</v>
      </c>
      <c r="E1836" s="103" t="b">
        <v>0</v>
      </c>
      <c r="F1836" s="103" t="b">
        <v>0</v>
      </c>
      <c r="G1836" s="103" t="b">
        <v>0</v>
      </c>
    </row>
    <row r="1837" spans="1:7" ht="15">
      <c r="A1837" s="105" t="s">
        <v>792</v>
      </c>
      <c r="B1837" s="103">
        <v>2</v>
      </c>
      <c r="C1837" s="107">
        <v>0.0006815894727801256</v>
      </c>
      <c r="D1837" s="103" t="s">
        <v>334</v>
      </c>
      <c r="E1837" s="103" t="b">
        <v>0</v>
      </c>
      <c r="F1837" s="103" t="b">
        <v>0</v>
      </c>
      <c r="G1837" s="103" t="b">
        <v>0</v>
      </c>
    </row>
    <row r="1838" spans="1:7" ht="15">
      <c r="A1838" s="105" t="s">
        <v>787</v>
      </c>
      <c r="B1838" s="103">
        <v>2</v>
      </c>
      <c r="C1838" s="107">
        <v>0.0006815894727801256</v>
      </c>
      <c r="D1838" s="103" t="s">
        <v>334</v>
      </c>
      <c r="E1838" s="103" t="b">
        <v>0</v>
      </c>
      <c r="F1838" s="103" t="b">
        <v>0</v>
      </c>
      <c r="G1838" s="103" t="b">
        <v>0</v>
      </c>
    </row>
    <row r="1839" spans="1:7" ht="15">
      <c r="A1839" s="105" t="s">
        <v>1023</v>
      </c>
      <c r="B1839" s="103">
        <v>2</v>
      </c>
      <c r="C1839" s="107">
        <v>0.0006815894727801256</v>
      </c>
      <c r="D1839" s="103" t="s">
        <v>334</v>
      </c>
      <c r="E1839" s="103" t="b">
        <v>0</v>
      </c>
      <c r="F1839" s="103" t="b">
        <v>0</v>
      </c>
      <c r="G1839" s="103" t="b">
        <v>0</v>
      </c>
    </row>
    <row r="1840" spans="1:7" ht="15">
      <c r="A1840" s="105" t="s">
        <v>1185</v>
      </c>
      <c r="B1840" s="103">
        <v>2</v>
      </c>
      <c r="C1840" s="107">
        <v>0.0006815894727801256</v>
      </c>
      <c r="D1840" s="103" t="s">
        <v>334</v>
      </c>
      <c r="E1840" s="103" t="b">
        <v>0</v>
      </c>
      <c r="F1840" s="103" t="b">
        <v>0</v>
      </c>
      <c r="G1840" s="103" t="b">
        <v>0</v>
      </c>
    </row>
    <row r="1841" spans="1:7" ht="15">
      <c r="A1841" s="105" t="s">
        <v>1014</v>
      </c>
      <c r="B1841" s="103">
        <v>2</v>
      </c>
      <c r="C1841" s="107">
        <v>0.0006815894727801256</v>
      </c>
      <c r="D1841" s="103" t="s">
        <v>334</v>
      </c>
      <c r="E1841" s="103" t="b">
        <v>0</v>
      </c>
      <c r="F1841" s="103" t="b">
        <v>0</v>
      </c>
      <c r="G1841" s="103" t="b">
        <v>0</v>
      </c>
    </row>
    <row r="1842" spans="1:7" ht="15">
      <c r="A1842" s="105" t="s">
        <v>440</v>
      </c>
      <c r="B1842" s="103">
        <v>2</v>
      </c>
      <c r="C1842" s="107">
        <v>0.0006815894727801256</v>
      </c>
      <c r="D1842" s="103" t="s">
        <v>334</v>
      </c>
      <c r="E1842" s="103" t="b">
        <v>0</v>
      </c>
      <c r="F1842" s="103" t="b">
        <v>0</v>
      </c>
      <c r="G1842" s="103" t="b">
        <v>0</v>
      </c>
    </row>
    <row r="1843" spans="1:7" ht="15">
      <c r="A1843" s="105" t="s">
        <v>1019</v>
      </c>
      <c r="B1843" s="103">
        <v>2</v>
      </c>
      <c r="C1843" s="107">
        <v>0.0006815894727801256</v>
      </c>
      <c r="D1843" s="103" t="s">
        <v>334</v>
      </c>
      <c r="E1843" s="103" t="b">
        <v>0</v>
      </c>
      <c r="F1843" s="103" t="b">
        <v>0</v>
      </c>
      <c r="G1843" s="103" t="b">
        <v>0</v>
      </c>
    </row>
    <row r="1844" spans="1:7" ht="15">
      <c r="A1844" s="105" t="s">
        <v>1189</v>
      </c>
      <c r="B1844" s="103">
        <v>2</v>
      </c>
      <c r="C1844" s="107">
        <v>0.0009751340809361287</v>
      </c>
      <c r="D1844" s="103" t="s">
        <v>334</v>
      </c>
      <c r="E1844" s="103" t="b">
        <v>0</v>
      </c>
      <c r="F1844" s="103" t="b">
        <v>0</v>
      </c>
      <c r="G1844" s="103" t="b">
        <v>0</v>
      </c>
    </row>
    <row r="1845" spans="1:7" ht="15">
      <c r="A1845" s="105" t="s">
        <v>1027</v>
      </c>
      <c r="B1845" s="103">
        <v>2</v>
      </c>
      <c r="C1845" s="107">
        <v>0.0006815894727801256</v>
      </c>
      <c r="D1845" s="103" t="s">
        <v>334</v>
      </c>
      <c r="E1845" s="103" t="b">
        <v>0</v>
      </c>
      <c r="F1845" s="103" t="b">
        <v>0</v>
      </c>
      <c r="G1845" s="103" t="b">
        <v>0</v>
      </c>
    </row>
    <row r="1846" spans="1:7" ht="15">
      <c r="A1846" s="105" t="s">
        <v>1190</v>
      </c>
      <c r="B1846" s="103">
        <v>2</v>
      </c>
      <c r="C1846" s="107">
        <v>0.0006815894727801256</v>
      </c>
      <c r="D1846" s="103" t="s">
        <v>334</v>
      </c>
      <c r="E1846" s="103" t="b">
        <v>0</v>
      </c>
      <c r="F1846" s="103" t="b">
        <v>0</v>
      </c>
      <c r="G1846" s="103" t="b">
        <v>0</v>
      </c>
    </row>
    <row r="1847" spans="1:7" ht="15">
      <c r="A1847" s="105" t="s">
        <v>1020</v>
      </c>
      <c r="B1847" s="103">
        <v>2</v>
      </c>
      <c r="C1847" s="107">
        <v>0.0006815894727801256</v>
      </c>
      <c r="D1847" s="103" t="s">
        <v>334</v>
      </c>
      <c r="E1847" s="103" t="b">
        <v>0</v>
      </c>
      <c r="F1847" s="103" t="b">
        <v>0</v>
      </c>
      <c r="G1847" s="103" t="b">
        <v>0</v>
      </c>
    </row>
    <row r="1848" spans="1:7" ht="15">
      <c r="A1848" s="105" t="s">
        <v>757</v>
      </c>
      <c r="B1848" s="103">
        <v>2</v>
      </c>
      <c r="C1848" s="107">
        <v>0.0006815894727801256</v>
      </c>
      <c r="D1848" s="103" t="s">
        <v>334</v>
      </c>
      <c r="E1848" s="103" t="b">
        <v>0</v>
      </c>
      <c r="F1848" s="103" t="b">
        <v>0</v>
      </c>
      <c r="G1848" s="103" t="b">
        <v>0</v>
      </c>
    </row>
    <row r="1849" spans="1:7" ht="15">
      <c r="A1849" s="105" t="s">
        <v>1338</v>
      </c>
      <c r="B1849" s="103">
        <v>2</v>
      </c>
      <c r="C1849" s="107">
        <v>0.0009751340809361287</v>
      </c>
      <c r="D1849" s="103" t="s">
        <v>334</v>
      </c>
      <c r="E1849" s="103" t="b">
        <v>0</v>
      </c>
      <c r="F1849" s="103" t="b">
        <v>0</v>
      </c>
      <c r="G1849" s="103" t="b">
        <v>0</v>
      </c>
    </row>
    <row r="1850" spans="1:7" ht="15">
      <c r="A1850" s="105" t="s">
        <v>1337</v>
      </c>
      <c r="B1850" s="103">
        <v>2</v>
      </c>
      <c r="C1850" s="107">
        <v>0.0006815894727801256</v>
      </c>
      <c r="D1850" s="103" t="s">
        <v>334</v>
      </c>
      <c r="E1850" s="103" t="b">
        <v>0</v>
      </c>
      <c r="F1850" s="103" t="b">
        <v>0</v>
      </c>
      <c r="G1850" s="103" t="b">
        <v>0</v>
      </c>
    </row>
    <row r="1851" spans="1:7" ht="15">
      <c r="A1851" s="105" t="s">
        <v>1339</v>
      </c>
      <c r="B1851" s="103">
        <v>2</v>
      </c>
      <c r="C1851" s="107">
        <v>0.0009751340809361287</v>
      </c>
      <c r="D1851" s="103" t="s">
        <v>334</v>
      </c>
      <c r="E1851" s="103" t="b">
        <v>0</v>
      </c>
      <c r="F1851" s="103" t="b">
        <v>1</v>
      </c>
      <c r="G1851" s="103" t="b">
        <v>0</v>
      </c>
    </row>
    <row r="1852" spans="1:7" ht="15">
      <c r="A1852" s="105" t="s">
        <v>644</v>
      </c>
      <c r="B1852" s="103">
        <v>2</v>
      </c>
      <c r="C1852" s="107">
        <v>0.0006815894727801256</v>
      </c>
      <c r="D1852" s="103" t="s">
        <v>334</v>
      </c>
      <c r="E1852" s="103" t="b">
        <v>0</v>
      </c>
      <c r="F1852" s="103" t="b">
        <v>0</v>
      </c>
      <c r="G1852" s="103" t="b">
        <v>0</v>
      </c>
    </row>
    <row r="1853" spans="1:7" ht="15">
      <c r="A1853" s="105" t="s">
        <v>668</v>
      </c>
      <c r="B1853" s="103">
        <v>2</v>
      </c>
      <c r="C1853" s="107">
        <v>0.0006815894727801256</v>
      </c>
      <c r="D1853" s="103" t="s">
        <v>334</v>
      </c>
      <c r="E1853" s="103" t="b">
        <v>0</v>
      </c>
      <c r="F1853" s="103" t="b">
        <v>0</v>
      </c>
      <c r="G1853" s="103" t="b">
        <v>0</v>
      </c>
    </row>
    <row r="1854" spans="1:7" ht="15">
      <c r="A1854" s="105" t="s">
        <v>1141</v>
      </c>
      <c r="B1854" s="103">
        <v>2</v>
      </c>
      <c r="C1854" s="107">
        <v>0.0006815894727801256</v>
      </c>
      <c r="D1854" s="103" t="s">
        <v>334</v>
      </c>
      <c r="E1854" s="103" t="b">
        <v>1</v>
      </c>
      <c r="F1854" s="103" t="b">
        <v>0</v>
      </c>
      <c r="G1854" s="103" t="b">
        <v>0</v>
      </c>
    </row>
    <row r="1855" spans="1:7" ht="15">
      <c r="A1855" s="105" t="s">
        <v>1211</v>
      </c>
      <c r="B1855" s="103">
        <v>2</v>
      </c>
      <c r="C1855" s="107">
        <v>0.0006815894727801256</v>
      </c>
      <c r="D1855" s="103" t="s">
        <v>334</v>
      </c>
      <c r="E1855" s="103" t="b">
        <v>0</v>
      </c>
      <c r="F1855" s="103" t="b">
        <v>0</v>
      </c>
      <c r="G1855" s="103" t="b">
        <v>0</v>
      </c>
    </row>
    <row r="1856" spans="1:7" ht="15">
      <c r="A1856" s="105" t="s">
        <v>1323</v>
      </c>
      <c r="B1856" s="103">
        <v>2</v>
      </c>
      <c r="C1856" s="107">
        <v>0.0009751340809361287</v>
      </c>
      <c r="D1856" s="103" t="s">
        <v>334</v>
      </c>
      <c r="E1856" s="103" t="b">
        <v>0</v>
      </c>
      <c r="F1856" s="103" t="b">
        <v>0</v>
      </c>
      <c r="G1856" s="103" t="b">
        <v>0</v>
      </c>
    </row>
    <row r="1857" spans="1:7" ht="15">
      <c r="A1857" s="105" t="s">
        <v>1324</v>
      </c>
      <c r="B1857" s="103">
        <v>2</v>
      </c>
      <c r="C1857" s="107">
        <v>0.0009751340809361287</v>
      </c>
      <c r="D1857" s="103" t="s">
        <v>334</v>
      </c>
      <c r="E1857" s="103" t="b">
        <v>0</v>
      </c>
      <c r="F1857" s="103" t="b">
        <v>0</v>
      </c>
      <c r="G1857" s="103" t="b">
        <v>0</v>
      </c>
    </row>
    <row r="1858" spans="1:7" ht="15">
      <c r="A1858" s="105" t="s">
        <v>1325</v>
      </c>
      <c r="B1858" s="103">
        <v>2</v>
      </c>
      <c r="C1858" s="107">
        <v>0.0009751340809361287</v>
      </c>
      <c r="D1858" s="103" t="s">
        <v>334</v>
      </c>
      <c r="E1858" s="103" t="b">
        <v>0</v>
      </c>
      <c r="F1858" s="103" t="b">
        <v>0</v>
      </c>
      <c r="G1858" s="103" t="b">
        <v>0</v>
      </c>
    </row>
    <row r="1859" spans="1:7" ht="15">
      <c r="A1859" s="105" t="s">
        <v>1011</v>
      </c>
      <c r="B1859" s="103">
        <v>2</v>
      </c>
      <c r="C1859" s="107">
        <v>0.0006815894727801256</v>
      </c>
      <c r="D1859" s="103" t="s">
        <v>334</v>
      </c>
      <c r="E1859" s="103" t="b">
        <v>0</v>
      </c>
      <c r="F1859" s="103" t="b">
        <v>0</v>
      </c>
      <c r="G1859" s="103" t="b">
        <v>0</v>
      </c>
    </row>
    <row r="1860" spans="1:7" ht="15">
      <c r="A1860" s="105" t="s">
        <v>675</v>
      </c>
      <c r="B1860" s="103">
        <v>2</v>
      </c>
      <c r="C1860" s="107">
        <v>0.0006815894727801256</v>
      </c>
      <c r="D1860" s="103" t="s">
        <v>334</v>
      </c>
      <c r="E1860" s="103" t="b">
        <v>0</v>
      </c>
      <c r="F1860" s="103" t="b">
        <v>0</v>
      </c>
      <c r="G1860" s="103" t="b">
        <v>0</v>
      </c>
    </row>
    <row r="1861" spans="1:7" ht="15">
      <c r="A1861" s="105" t="s">
        <v>1326</v>
      </c>
      <c r="B1861" s="103">
        <v>2</v>
      </c>
      <c r="C1861" s="107">
        <v>0.0009751340809361287</v>
      </c>
      <c r="D1861" s="103" t="s">
        <v>334</v>
      </c>
      <c r="E1861" s="103" t="b">
        <v>0</v>
      </c>
      <c r="F1861" s="103" t="b">
        <v>0</v>
      </c>
      <c r="G1861" s="103" t="b">
        <v>0</v>
      </c>
    </row>
    <row r="1862" spans="1:7" ht="15">
      <c r="A1862" s="105" t="s">
        <v>891</v>
      </c>
      <c r="B1862" s="103">
        <v>2</v>
      </c>
      <c r="C1862" s="107">
        <v>0.0006815894727801256</v>
      </c>
      <c r="D1862" s="103" t="s">
        <v>334</v>
      </c>
      <c r="E1862" s="103" t="b">
        <v>0</v>
      </c>
      <c r="F1862" s="103" t="b">
        <v>0</v>
      </c>
      <c r="G1862" s="103" t="b">
        <v>0</v>
      </c>
    </row>
    <row r="1863" spans="1:7" ht="15">
      <c r="A1863" s="105" t="s">
        <v>1327</v>
      </c>
      <c r="B1863" s="103">
        <v>2</v>
      </c>
      <c r="C1863" s="107">
        <v>0.0009751340809361287</v>
      </c>
      <c r="D1863" s="103" t="s">
        <v>334</v>
      </c>
      <c r="E1863" s="103" t="b">
        <v>0</v>
      </c>
      <c r="F1863" s="103" t="b">
        <v>0</v>
      </c>
      <c r="G1863" s="103" t="b">
        <v>0</v>
      </c>
    </row>
    <row r="1864" spans="1:7" ht="15">
      <c r="A1864" s="105" t="s">
        <v>1328</v>
      </c>
      <c r="B1864" s="103">
        <v>2</v>
      </c>
      <c r="C1864" s="107">
        <v>0.0009751340809361287</v>
      </c>
      <c r="D1864" s="103" t="s">
        <v>334</v>
      </c>
      <c r="E1864" s="103" t="b">
        <v>0</v>
      </c>
      <c r="F1864" s="103" t="b">
        <v>0</v>
      </c>
      <c r="G1864" s="103" t="b">
        <v>0</v>
      </c>
    </row>
    <row r="1865" spans="1:7" ht="15">
      <c r="A1865" s="105" t="s">
        <v>1329</v>
      </c>
      <c r="B1865" s="103">
        <v>2</v>
      </c>
      <c r="C1865" s="107">
        <v>0.0009751340809361287</v>
      </c>
      <c r="D1865" s="103" t="s">
        <v>334</v>
      </c>
      <c r="E1865" s="103" t="b">
        <v>0</v>
      </c>
      <c r="F1865" s="103" t="b">
        <v>0</v>
      </c>
      <c r="G1865" s="103" t="b">
        <v>0</v>
      </c>
    </row>
    <row r="1866" spans="1:7" ht="15">
      <c r="A1866" s="105" t="s">
        <v>538</v>
      </c>
      <c r="B1866" s="103">
        <v>2</v>
      </c>
      <c r="C1866" s="107">
        <v>0.0009751340809361287</v>
      </c>
      <c r="D1866" s="103" t="s">
        <v>334</v>
      </c>
      <c r="E1866" s="103" t="b">
        <v>0</v>
      </c>
      <c r="F1866" s="103" t="b">
        <v>0</v>
      </c>
      <c r="G1866" s="103" t="b">
        <v>0</v>
      </c>
    </row>
    <row r="1867" spans="1:7" ht="15">
      <c r="A1867" s="105" t="s">
        <v>1330</v>
      </c>
      <c r="B1867" s="103">
        <v>2</v>
      </c>
      <c r="C1867" s="107">
        <v>0.0009751340809361287</v>
      </c>
      <c r="D1867" s="103" t="s">
        <v>334</v>
      </c>
      <c r="E1867" s="103" t="b">
        <v>0</v>
      </c>
      <c r="F1867" s="103" t="b">
        <v>0</v>
      </c>
      <c r="G1867" s="103" t="b">
        <v>0</v>
      </c>
    </row>
    <row r="1868" spans="1:7" ht="15">
      <c r="A1868" s="105" t="s">
        <v>1322</v>
      </c>
      <c r="B1868" s="103">
        <v>2</v>
      </c>
      <c r="C1868" s="107">
        <v>0.0006815894727801256</v>
      </c>
      <c r="D1868" s="103" t="s">
        <v>334</v>
      </c>
      <c r="E1868" s="103" t="b">
        <v>0</v>
      </c>
      <c r="F1868" s="103" t="b">
        <v>0</v>
      </c>
      <c r="G1868" s="103" t="b">
        <v>0</v>
      </c>
    </row>
    <row r="1869" spans="1:7" ht="15">
      <c r="A1869" s="105" t="s">
        <v>1331</v>
      </c>
      <c r="B1869" s="103">
        <v>2</v>
      </c>
      <c r="C1869" s="107">
        <v>0.0009751340809361287</v>
      </c>
      <c r="D1869" s="103" t="s">
        <v>334</v>
      </c>
      <c r="E1869" s="103" t="b">
        <v>0</v>
      </c>
      <c r="F1869" s="103" t="b">
        <v>0</v>
      </c>
      <c r="G1869" s="103" t="b">
        <v>0</v>
      </c>
    </row>
    <row r="1870" spans="1:7" ht="15">
      <c r="A1870" s="105" t="s">
        <v>1332</v>
      </c>
      <c r="B1870" s="103">
        <v>2</v>
      </c>
      <c r="C1870" s="107">
        <v>0.0009751340809361287</v>
      </c>
      <c r="D1870" s="103" t="s">
        <v>334</v>
      </c>
      <c r="E1870" s="103" t="b">
        <v>0</v>
      </c>
      <c r="F1870" s="103" t="b">
        <v>1</v>
      </c>
      <c r="G1870" s="103" t="b">
        <v>0</v>
      </c>
    </row>
    <row r="1871" spans="1:7" ht="15">
      <c r="A1871" s="105" t="s">
        <v>1333</v>
      </c>
      <c r="B1871" s="103">
        <v>2</v>
      </c>
      <c r="C1871" s="107">
        <v>0.0009751340809361287</v>
      </c>
      <c r="D1871" s="103" t="s">
        <v>334</v>
      </c>
      <c r="E1871" s="103" t="b">
        <v>0</v>
      </c>
      <c r="F1871" s="103" t="b">
        <v>0</v>
      </c>
      <c r="G1871" s="103" t="b">
        <v>0</v>
      </c>
    </row>
    <row r="1872" spans="1:7" ht="15">
      <c r="A1872" s="105" t="s">
        <v>1334</v>
      </c>
      <c r="B1872" s="103">
        <v>2</v>
      </c>
      <c r="C1872" s="107">
        <v>0.0009751340809361287</v>
      </c>
      <c r="D1872" s="103" t="s">
        <v>334</v>
      </c>
      <c r="E1872" s="103" t="b">
        <v>0</v>
      </c>
      <c r="F1872" s="103" t="b">
        <v>0</v>
      </c>
      <c r="G1872" s="103" t="b">
        <v>0</v>
      </c>
    </row>
    <row r="1873" spans="1:7" ht="15">
      <c r="A1873" s="105" t="s">
        <v>620</v>
      </c>
      <c r="B1873" s="103">
        <v>2</v>
      </c>
      <c r="C1873" s="107">
        <v>0.0006815894727801256</v>
      </c>
      <c r="D1873" s="103" t="s">
        <v>334</v>
      </c>
      <c r="E1873" s="103" t="b">
        <v>0</v>
      </c>
      <c r="F1873" s="103" t="b">
        <v>0</v>
      </c>
      <c r="G1873" s="103" t="b">
        <v>0</v>
      </c>
    </row>
    <row r="1874" spans="1:7" ht="15">
      <c r="A1874" s="105" t="s">
        <v>1335</v>
      </c>
      <c r="B1874" s="103">
        <v>2</v>
      </c>
      <c r="C1874" s="107">
        <v>0.0009751340809361287</v>
      </c>
      <c r="D1874" s="103" t="s">
        <v>334</v>
      </c>
      <c r="E1874" s="103" t="b">
        <v>0</v>
      </c>
      <c r="F1874" s="103" t="b">
        <v>0</v>
      </c>
      <c r="G1874" s="103" t="b">
        <v>0</v>
      </c>
    </row>
    <row r="1875" spans="1:7" ht="15">
      <c r="A1875" s="105" t="s">
        <v>1315</v>
      </c>
      <c r="B1875" s="103">
        <v>2</v>
      </c>
      <c r="C1875" s="107">
        <v>0.0006815894727801256</v>
      </c>
      <c r="D1875" s="103" t="s">
        <v>334</v>
      </c>
      <c r="E1875" s="103" t="b">
        <v>0</v>
      </c>
      <c r="F1875" s="103" t="b">
        <v>0</v>
      </c>
      <c r="G1875" s="103" t="b">
        <v>0</v>
      </c>
    </row>
    <row r="1876" spans="1:7" ht="15">
      <c r="A1876" s="105" t="s">
        <v>889</v>
      </c>
      <c r="B1876" s="103">
        <v>2</v>
      </c>
      <c r="C1876" s="107">
        <v>0.0009751340809361287</v>
      </c>
      <c r="D1876" s="103" t="s">
        <v>334</v>
      </c>
      <c r="E1876" s="103" t="b">
        <v>0</v>
      </c>
      <c r="F1876" s="103" t="b">
        <v>0</v>
      </c>
      <c r="G1876" s="103" t="b">
        <v>0</v>
      </c>
    </row>
    <row r="1877" spans="1:7" ht="15">
      <c r="A1877" s="105" t="s">
        <v>1336</v>
      </c>
      <c r="B1877" s="103">
        <v>2</v>
      </c>
      <c r="C1877" s="107">
        <v>0.0009751340809361287</v>
      </c>
      <c r="D1877" s="103" t="s">
        <v>334</v>
      </c>
      <c r="E1877" s="103" t="b">
        <v>0</v>
      </c>
      <c r="F1877" s="103" t="b">
        <v>0</v>
      </c>
      <c r="G1877" s="103" t="b">
        <v>0</v>
      </c>
    </row>
    <row r="1878" spans="1:7" ht="15">
      <c r="A1878" s="105" t="s">
        <v>1013</v>
      </c>
      <c r="B1878" s="103">
        <v>2</v>
      </c>
      <c r="C1878" s="107">
        <v>0.0006815894727801256</v>
      </c>
      <c r="D1878" s="103" t="s">
        <v>334</v>
      </c>
      <c r="E1878" s="103" t="b">
        <v>0</v>
      </c>
      <c r="F1878" s="103" t="b">
        <v>0</v>
      </c>
      <c r="G1878" s="103" t="b">
        <v>0</v>
      </c>
    </row>
    <row r="1879" spans="1:7" ht="15">
      <c r="A1879" s="105" t="s">
        <v>1321</v>
      </c>
      <c r="B1879" s="103">
        <v>2</v>
      </c>
      <c r="C1879" s="107">
        <v>0.0009751340809361287</v>
      </c>
      <c r="D1879" s="103" t="s">
        <v>334</v>
      </c>
      <c r="E1879" s="103" t="b">
        <v>0</v>
      </c>
      <c r="F1879" s="103" t="b">
        <v>0</v>
      </c>
      <c r="G1879" s="103" t="b">
        <v>0</v>
      </c>
    </row>
    <row r="1880" spans="1:7" ht="15">
      <c r="A1880" s="105" t="s">
        <v>466</v>
      </c>
      <c r="B1880" s="103">
        <v>2</v>
      </c>
      <c r="C1880" s="107">
        <v>0.0006815894727801256</v>
      </c>
      <c r="D1880" s="103" t="s">
        <v>334</v>
      </c>
      <c r="E1880" s="103" t="b">
        <v>0</v>
      </c>
      <c r="F1880" s="103" t="b">
        <v>0</v>
      </c>
      <c r="G1880" s="103" t="b">
        <v>0</v>
      </c>
    </row>
    <row r="1881" spans="1:7" ht="15">
      <c r="A1881" s="105" t="s">
        <v>818</v>
      </c>
      <c r="B1881" s="103">
        <v>2</v>
      </c>
      <c r="C1881" s="107">
        <v>0.0006815894727801256</v>
      </c>
      <c r="D1881" s="103" t="s">
        <v>334</v>
      </c>
      <c r="E1881" s="103" t="b">
        <v>0</v>
      </c>
      <c r="F1881" s="103" t="b">
        <v>0</v>
      </c>
      <c r="G1881" s="103" t="b">
        <v>0</v>
      </c>
    </row>
    <row r="1882" spans="1:7" ht="15">
      <c r="A1882" s="105" t="s">
        <v>892</v>
      </c>
      <c r="B1882" s="103">
        <v>2</v>
      </c>
      <c r="C1882" s="107">
        <v>0.0009751340809361287</v>
      </c>
      <c r="D1882" s="103" t="s">
        <v>334</v>
      </c>
      <c r="E1882" s="103" t="b">
        <v>0</v>
      </c>
      <c r="F1882" s="103" t="b">
        <v>0</v>
      </c>
      <c r="G1882" s="103" t="b">
        <v>0</v>
      </c>
    </row>
    <row r="1883" spans="1:7" ht="15">
      <c r="A1883" s="105" t="s">
        <v>1318</v>
      </c>
      <c r="B1883" s="103">
        <v>2</v>
      </c>
      <c r="C1883" s="107">
        <v>0.0006815894727801256</v>
      </c>
      <c r="D1883" s="103" t="s">
        <v>334</v>
      </c>
      <c r="E1883" s="103" t="b">
        <v>0</v>
      </c>
      <c r="F1883" s="103" t="b">
        <v>0</v>
      </c>
      <c r="G1883" s="103" t="b">
        <v>0</v>
      </c>
    </row>
    <row r="1884" spans="1:7" ht="15">
      <c r="A1884" s="105" t="s">
        <v>686</v>
      </c>
      <c r="B1884" s="103">
        <v>2</v>
      </c>
      <c r="C1884" s="107">
        <v>0.0006815894727801256</v>
      </c>
      <c r="D1884" s="103" t="s">
        <v>334</v>
      </c>
      <c r="E1884" s="103" t="b">
        <v>0</v>
      </c>
      <c r="F1884" s="103" t="b">
        <v>0</v>
      </c>
      <c r="G1884" s="103" t="b">
        <v>0</v>
      </c>
    </row>
    <row r="1885" spans="1:7" ht="15">
      <c r="A1885" s="105" t="s">
        <v>1209</v>
      </c>
      <c r="B1885" s="103">
        <v>2</v>
      </c>
      <c r="C1885" s="107">
        <v>0.0006815894727801256</v>
      </c>
      <c r="D1885" s="103" t="s">
        <v>334</v>
      </c>
      <c r="E1885" s="103" t="b">
        <v>0</v>
      </c>
      <c r="F1885" s="103" t="b">
        <v>0</v>
      </c>
      <c r="G1885" s="103" t="b">
        <v>0</v>
      </c>
    </row>
    <row r="1886" spans="1:7" ht="15">
      <c r="A1886" s="105" t="s">
        <v>1314</v>
      </c>
      <c r="B1886" s="103">
        <v>2</v>
      </c>
      <c r="C1886" s="107">
        <v>0.0006815894727801256</v>
      </c>
      <c r="D1886" s="103" t="s">
        <v>334</v>
      </c>
      <c r="E1886" s="103" t="b">
        <v>0</v>
      </c>
      <c r="F1886" s="103" t="b">
        <v>0</v>
      </c>
      <c r="G1886" s="103" t="b">
        <v>0</v>
      </c>
    </row>
    <row r="1887" spans="1:7" ht="15">
      <c r="A1887" s="105" t="s">
        <v>993</v>
      </c>
      <c r="B1887" s="103">
        <v>2</v>
      </c>
      <c r="C1887" s="107">
        <v>0.0006815894727801256</v>
      </c>
      <c r="D1887" s="103" t="s">
        <v>334</v>
      </c>
      <c r="E1887" s="103" t="b">
        <v>0</v>
      </c>
      <c r="F1887" s="103" t="b">
        <v>0</v>
      </c>
      <c r="G1887" s="103" t="b">
        <v>0</v>
      </c>
    </row>
    <row r="1888" spans="1:7" ht="15">
      <c r="A1888" s="105" t="s">
        <v>676</v>
      </c>
      <c r="B1888" s="103">
        <v>2</v>
      </c>
      <c r="C1888" s="107">
        <v>0.0009751340809361287</v>
      </c>
      <c r="D1888" s="103" t="s">
        <v>334</v>
      </c>
      <c r="E1888" s="103" t="b">
        <v>0</v>
      </c>
      <c r="F1888" s="103" t="b">
        <v>0</v>
      </c>
      <c r="G1888" s="103" t="b">
        <v>0</v>
      </c>
    </row>
    <row r="1889" spans="1:7" ht="15">
      <c r="A1889" s="105" t="s">
        <v>782</v>
      </c>
      <c r="B1889" s="103">
        <v>2</v>
      </c>
      <c r="C1889" s="107">
        <v>0.0006815894727801256</v>
      </c>
      <c r="D1889" s="103" t="s">
        <v>334</v>
      </c>
      <c r="E1889" s="103" t="b">
        <v>0</v>
      </c>
      <c r="F1889" s="103" t="b">
        <v>0</v>
      </c>
      <c r="G1889" s="103" t="b">
        <v>0</v>
      </c>
    </row>
    <row r="1890" spans="1:7" ht="15">
      <c r="A1890" s="105" t="s">
        <v>511</v>
      </c>
      <c r="B1890" s="103">
        <v>2</v>
      </c>
      <c r="C1890" s="107">
        <v>0.0009751340809361287</v>
      </c>
      <c r="D1890" s="103" t="s">
        <v>334</v>
      </c>
      <c r="E1890" s="103" t="b">
        <v>0</v>
      </c>
      <c r="F1890" s="103" t="b">
        <v>0</v>
      </c>
      <c r="G1890" s="103" t="b">
        <v>0</v>
      </c>
    </row>
    <row r="1891" spans="1:7" ht="15">
      <c r="A1891" s="105" t="s">
        <v>996</v>
      </c>
      <c r="B1891" s="103">
        <v>2</v>
      </c>
      <c r="C1891" s="107">
        <v>0.0006815894727801256</v>
      </c>
      <c r="D1891" s="103" t="s">
        <v>334</v>
      </c>
      <c r="E1891" s="103" t="b">
        <v>0</v>
      </c>
      <c r="F1891" s="103" t="b">
        <v>0</v>
      </c>
      <c r="G1891" s="103" t="b">
        <v>0</v>
      </c>
    </row>
    <row r="1892" spans="1:7" ht="15">
      <c r="A1892" s="105" t="s">
        <v>411</v>
      </c>
      <c r="B1892" s="103">
        <v>2</v>
      </c>
      <c r="C1892" s="107">
        <v>0.0009751340809361287</v>
      </c>
      <c r="D1892" s="103" t="s">
        <v>334</v>
      </c>
      <c r="E1892" s="103" t="b">
        <v>0</v>
      </c>
      <c r="F1892" s="103" t="b">
        <v>0</v>
      </c>
      <c r="G1892" s="103" t="b">
        <v>0</v>
      </c>
    </row>
    <row r="1893" spans="1:7" ht="15">
      <c r="A1893" s="105" t="s">
        <v>786</v>
      </c>
      <c r="B1893" s="103">
        <v>2</v>
      </c>
      <c r="C1893" s="107">
        <v>0.0006815894727801256</v>
      </c>
      <c r="D1893" s="103" t="s">
        <v>334</v>
      </c>
      <c r="E1893" s="103" t="b">
        <v>0</v>
      </c>
      <c r="F1893" s="103" t="b">
        <v>0</v>
      </c>
      <c r="G1893" s="103" t="b">
        <v>0</v>
      </c>
    </row>
    <row r="1894" spans="1:7" ht="15">
      <c r="A1894" s="105" t="s">
        <v>999</v>
      </c>
      <c r="B1894" s="103">
        <v>2</v>
      </c>
      <c r="C1894" s="107">
        <v>0.0006815894727801256</v>
      </c>
      <c r="D1894" s="103" t="s">
        <v>334</v>
      </c>
      <c r="E1894" s="103" t="b">
        <v>0</v>
      </c>
      <c r="F1894" s="103" t="b">
        <v>0</v>
      </c>
      <c r="G1894" s="103" t="b">
        <v>0</v>
      </c>
    </row>
    <row r="1895" spans="1:7" ht="15">
      <c r="A1895" s="105" t="s">
        <v>678</v>
      </c>
      <c r="B1895" s="103">
        <v>2</v>
      </c>
      <c r="C1895" s="107">
        <v>0.0006815894727801256</v>
      </c>
      <c r="D1895" s="103" t="s">
        <v>334</v>
      </c>
      <c r="E1895" s="103" t="b">
        <v>0</v>
      </c>
      <c r="F1895" s="103" t="b">
        <v>0</v>
      </c>
      <c r="G1895" s="103" t="b">
        <v>0</v>
      </c>
    </row>
    <row r="1896" spans="1:7" ht="15">
      <c r="A1896" s="105" t="s">
        <v>549</v>
      </c>
      <c r="B1896" s="103">
        <v>2</v>
      </c>
      <c r="C1896" s="107">
        <v>0.0006815894727801256</v>
      </c>
      <c r="D1896" s="103" t="s">
        <v>334</v>
      </c>
      <c r="E1896" s="103" t="b">
        <v>0</v>
      </c>
      <c r="F1896" s="103" t="b">
        <v>0</v>
      </c>
      <c r="G1896" s="103" t="b">
        <v>0</v>
      </c>
    </row>
    <row r="1897" spans="1:7" ht="15">
      <c r="A1897" s="105" t="s">
        <v>577</v>
      </c>
      <c r="B1897" s="103">
        <v>2</v>
      </c>
      <c r="C1897" s="107">
        <v>0.0009751340809361287</v>
      </c>
      <c r="D1897" s="103" t="s">
        <v>334</v>
      </c>
      <c r="E1897" s="103" t="b">
        <v>0</v>
      </c>
      <c r="F1897" s="103" t="b">
        <v>0</v>
      </c>
      <c r="G1897" s="103" t="b">
        <v>0</v>
      </c>
    </row>
    <row r="1898" spans="1:7" ht="15">
      <c r="A1898" s="105" t="s">
        <v>409</v>
      </c>
      <c r="B1898" s="103">
        <v>2</v>
      </c>
      <c r="C1898" s="107">
        <v>0.0006815894727801256</v>
      </c>
      <c r="D1898" s="103" t="s">
        <v>334</v>
      </c>
      <c r="E1898" s="103" t="b">
        <v>1</v>
      </c>
      <c r="F1898" s="103" t="b">
        <v>0</v>
      </c>
      <c r="G1898" s="103" t="b">
        <v>0</v>
      </c>
    </row>
    <row r="1899" spans="1:7" ht="15">
      <c r="A1899" s="105" t="s">
        <v>501</v>
      </c>
      <c r="B1899" s="103">
        <v>2</v>
      </c>
      <c r="C1899" s="107">
        <v>0.0009751340809361287</v>
      </c>
      <c r="D1899" s="103" t="s">
        <v>334</v>
      </c>
      <c r="E1899" s="103" t="b">
        <v>0</v>
      </c>
      <c r="F1899" s="103" t="b">
        <v>0</v>
      </c>
      <c r="G1899" s="103" t="b">
        <v>0</v>
      </c>
    </row>
    <row r="1900" spans="1:7" ht="15">
      <c r="A1900" s="105" t="s">
        <v>595</v>
      </c>
      <c r="B1900" s="103">
        <v>2</v>
      </c>
      <c r="C1900" s="107">
        <v>0.0009751340809361287</v>
      </c>
      <c r="D1900" s="103" t="s">
        <v>334</v>
      </c>
      <c r="E1900" s="103" t="b">
        <v>0</v>
      </c>
      <c r="F1900" s="103" t="b">
        <v>0</v>
      </c>
      <c r="G1900" s="103" t="b">
        <v>0</v>
      </c>
    </row>
    <row r="1901" spans="1:7" ht="15">
      <c r="A1901" s="105" t="s">
        <v>1007</v>
      </c>
      <c r="B1901" s="103">
        <v>2</v>
      </c>
      <c r="C1901" s="107">
        <v>0.0009751340809361287</v>
      </c>
      <c r="D1901" s="103" t="s">
        <v>334</v>
      </c>
      <c r="E1901" s="103" t="b">
        <v>0</v>
      </c>
      <c r="F1901" s="103" t="b">
        <v>1</v>
      </c>
      <c r="G1901" s="103" t="b">
        <v>0</v>
      </c>
    </row>
    <row r="1902" spans="1:7" ht="15">
      <c r="A1902" s="105" t="s">
        <v>1010</v>
      </c>
      <c r="B1902" s="103">
        <v>2</v>
      </c>
      <c r="C1902" s="107">
        <v>0.0009751340809361287</v>
      </c>
      <c r="D1902" s="103" t="s">
        <v>334</v>
      </c>
      <c r="E1902" s="103" t="b">
        <v>0</v>
      </c>
      <c r="F1902" s="103" t="b">
        <v>0</v>
      </c>
      <c r="G1902" s="103" t="b">
        <v>0</v>
      </c>
    </row>
    <row r="1903" spans="1:7" ht="15">
      <c r="A1903" s="105" t="s">
        <v>1012</v>
      </c>
      <c r="B1903" s="103">
        <v>2</v>
      </c>
      <c r="C1903" s="107">
        <v>0.0009751340809361287</v>
      </c>
      <c r="D1903" s="103" t="s">
        <v>334</v>
      </c>
      <c r="E1903" s="103" t="b">
        <v>0</v>
      </c>
      <c r="F1903" s="103" t="b">
        <v>0</v>
      </c>
      <c r="G1903" s="103" t="b">
        <v>0</v>
      </c>
    </row>
    <row r="1904" spans="1:7" ht="15">
      <c r="A1904" s="105" t="s">
        <v>1015</v>
      </c>
      <c r="B1904" s="103">
        <v>2</v>
      </c>
      <c r="C1904" s="107">
        <v>0.0006815894727801256</v>
      </c>
      <c r="D1904" s="103" t="s">
        <v>334</v>
      </c>
      <c r="E1904" s="103" t="b">
        <v>0</v>
      </c>
      <c r="F1904" s="103" t="b">
        <v>0</v>
      </c>
      <c r="G1904" s="103" t="b">
        <v>0</v>
      </c>
    </row>
    <row r="1905" spans="1:7" ht="15">
      <c r="A1905" s="105" t="s">
        <v>386</v>
      </c>
      <c r="B1905" s="103">
        <v>2</v>
      </c>
      <c r="C1905" s="107">
        <v>0.0009751340809361287</v>
      </c>
      <c r="D1905" s="103" t="s">
        <v>334</v>
      </c>
      <c r="E1905" s="103" t="b">
        <v>0</v>
      </c>
      <c r="F1905" s="103" t="b">
        <v>0</v>
      </c>
      <c r="G1905" s="103" t="b">
        <v>0</v>
      </c>
    </row>
    <row r="1906" spans="1:7" ht="15">
      <c r="A1906" s="105" t="s">
        <v>1022</v>
      </c>
      <c r="B1906" s="103">
        <v>2</v>
      </c>
      <c r="C1906" s="107">
        <v>0.0009751340809361287</v>
      </c>
      <c r="D1906" s="103" t="s">
        <v>334</v>
      </c>
      <c r="E1906" s="103" t="b">
        <v>0</v>
      </c>
      <c r="F1906" s="103" t="b">
        <v>0</v>
      </c>
      <c r="G1906" s="103" t="b">
        <v>0</v>
      </c>
    </row>
    <row r="1907" spans="1:7" ht="15">
      <c r="A1907" s="105" t="s">
        <v>796</v>
      </c>
      <c r="B1907" s="103">
        <v>2</v>
      </c>
      <c r="C1907" s="107">
        <v>0.0009751340809361287</v>
      </c>
      <c r="D1907" s="103" t="s">
        <v>334</v>
      </c>
      <c r="E1907" s="103" t="b">
        <v>0</v>
      </c>
      <c r="F1907" s="103" t="b">
        <v>0</v>
      </c>
      <c r="G1907" s="103" t="b">
        <v>0</v>
      </c>
    </row>
    <row r="1908" spans="1:7" ht="15">
      <c r="A1908" s="105" t="s">
        <v>390</v>
      </c>
      <c r="B1908" s="103">
        <v>2</v>
      </c>
      <c r="C1908" s="107">
        <v>0.0009751340809361287</v>
      </c>
      <c r="D1908" s="103" t="s">
        <v>334</v>
      </c>
      <c r="E1908" s="103" t="b">
        <v>0</v>
      </c>
      <c r="F1908" s="103" t="b">
        <v>0</v>
      </c>
      <c r="G1908" s="103" t="b">
        <v>0</v>
      </c>
    </row>
    <row r="1909" spans="1:7" ht="15">
      <c r="A1909" s="105" t="s">
        <v>433</v>
      </c>
      <c r="B1909" s="103">
        <v>2</v>
      </c>
      <c r="C1909" s="107">
        <v>0.0006815894727801256</v>
      </c>
      <c r="D1909" s="103" t="s">
        <v>334</v>
      </c>
      <c r="E1909" s="103" t="b">
        <v>0</v>
      </c>
      <c r="F1909" s="103" t="b">
        <v>0</v>
      </c>
      <c r="G1909" s="103" t="b">
        <v>0</v>
      </c>
    </row>
    <row r="1910" spans="1:7" ht="15">
      <c r="A1910" s="105" t="s">
        <v>832</v>
      </c>
      <c r="B1910" s="103">
        <v>2</v>
      </c>
      <c r="C1910" s="107">
        <v>0.0006815894727801256</v>
      </c>
      <c r="D1910" s="103" t="s">
        <v>334</v>
      </c>
      <c r="E1910" s="103" t="b">
        <v>0</v>
      </c>
      <c r="F1910" s="103" t="b">
        <v>0</v>
      </c>
      <c r="G1910" s="103" t="b">
        <v>0</v>
      </c>
    </row>
    <row r="1911" spans="1:7" ht="15">
      <c r="A1911" s="105" t="s">
        <v>1214</v>
      </c>
      <c r="B1911" s="103">
        <v>2</v>
      </c>
      <c r="C1911" s="107">
        <v>0.0006815894727801256</v>
      </c>
      <c r="D1911" s="103" t="s">
        <v>334</v>
      </c>
      <c r="E1911" s="103" t="b">
        <v>0</v>
      </c>
      <c r="F1911" s="103" t="b">
        <v>0</v>
      </c>
      <c r="G1911" s="103" t="b">
        <v>0</v>
      </c>
    </row>
    <row r="1912" spans="1:7" ht="15">
      <c r="A1912" s="105" t="s">
        <v>814</v>
      </c>
      <c r="B1912" s="103">
        <v>2</v>
      </c>
      <c r="C1912" s="107">
        <v>0.0006815894727801256</v>
      </c>
      <c r="D1912" s="103" t="s">
        <v>334</v>
      </c>
      <c r="E1912" s="103" t="b">
        <v>0</v>
      </c>
      <c r="F1912" s="103" t="b">
        <v>0</v>
      </c>
      <c r="G1912" s="103" t="b">
        <v>0</v>
      </c>
    </row>
    <row r="1913" spans="1:7" ht="15">
      <c r="A1913" s="105" t="s">
        <v>692</v>
      </c>
      <c r="B1913" s="103">
        <v>2</v>
      </c>
      <c r="C1913" s="107">
        <v>0.0006815894727801256</v>
      </c>
      <c r="D1913" s="103" t="s">
        <v>334</v>
      </c>
      <c r="E1913" s="103" t="b">
        <v>0</v>
      </c>
      <c r="F1913" s="103" t="b">
        <v>0</v>
      </c>
      <c r="G1913" s="103" t="b">
        <v>0</v>
      </c>
    </row>
    <row r="1914" spans="1:7" ht="15">
      <c r="A1914" s="105" t="s">
        <v>1215</v>
      </c>
      <c r="B1914" s="103">
        <v>2</v>
      </c>
      <c r="C1914" s="107">
        <v>0.0006815894727801256</v>
      </c>
      <c r="D1914" s="103" t="s">
        <v>334</v>
      </c>
      <c r="E1914" s="103" t="b">
        <v>0</v>
      </c>
      <c r="F1914" s="103" t="b">
        <v>0</v>
      </c>
      <c r="G1914" s="103" t="b">
        <v>0</v>
      </c>
    </row>
    <row r="1915" spans="1:7" ht="15">
      <c r="A1915" s="105" t="s">
        <v>1216</v>
      </c>
      <c r="B1915" s="103">
        <v>2</v>
      </c>
      <c r="C1915" s="107">
        <v>0.0006815894727801256</v>
      </c>
      <c r="D1915" s="103" t="s">
        <v>334</v>
      </c>
      <c r="E1915" s="103" t="b">
        <v>0</v>
      </c>
      <c r="F1915" s="103" t="b">
        <v>0</v>
      </c>
      <c r="G1915" s="103" t="b">
        <v>0</v>
      </c>
    </row>
    <row r="1916" spans="1:7" ht="15">
      <c r="A1916" s="105" t="s">
        <v>1217</v>
      </c>
      <c r="B1916" s="103">
        <v>2</v>
      </c>
      <c r="C1916" s="107">
        <v>0.0006815894727801256</v>
      </c>
      <c r="D1916" s="103" t="s">
        <v>334</v>
      </c>
      <c r="E1916" s="103" t="b">
        <v>0</v>
      </c>
      <c r="F1916" s="103" t="b">
        <v>0</v>
      </c>
      <c r="G1916" s="103" t="b">
        <v>0</v>
      </c>
    </row>
    <row r="1917" spans="1:7" ht="15">
      <c r="A1917" s="105" t="s">
        <v>1218</v>
      </c>
      <c r="B1917" s="103">
        <v>2</v>
      </c>
      <c r="C1917" s="107">
        <v>0.0006815894727801256</v>
      </c>
      <c r="D1917" s="103" t="s">
        <v>334</v>
      </c>
      <c r="E1917" s="103" t="b">
        <v>0</v>
      </c>
      <c r="F1917" s="103" t="b">
        <v>0</v>
      </c>
      <c r="G1917" s="103" t="b">
        <v>0</v>
      </c>
    </row>
    <row r="1918" spans="1:7" ht="15">
      <c r="A1918" s="105" t="s">
        <v>874</v>
      </c>
      <c r="B1918" s="103">
        <v>2</v>
      </c>
      <c r="C1918" s="107">
        <v>0.0006815894727801256</v>
      </c>
      <c r="D1918" s="103" t="s">
        <v>334</v>
      </c>
      <c r="E1918" s="103" t="b">
        <v>0</v>
      </c>
      <c r="F1918" s="103" t="b">
        <v>0</v>
      </c>
      <c r="G1918" s="103" t="b">
        <v>0</v>
      </c>
    </row>
    <row r="1919" spans="1:7" ht="15">
      <c r="A1919" s="105" t="s">
        <v>502</v>
      </c>
      <c r="B1919" s="103">
        <v>2</v>
      </c>
      <c r="C1919" s="107">
        <v>0.0006815894727801256</v>
      </c>
      <c r="D1919" s="103" t="s">
        <v>334</v>
      </c>
      <c r="E1919" s="103" t="b">
        <v>0</v>
      </c>
      <c r="F1919" s="103" t="b">
        <v>0</v>
      </c>
      <c r="G1919" s="103" t="b">
        <v>0</v>
      </c>
    </row>
    <row r="1920" spans="1:7" ht="15">
      <c r="A1920" s="105" t="s">
        <v>453</v>
      </c>
      <c r="B1920" s="103">
        <v>2</v>
      </c>
      <c r="C1920" s="107">
        <v>0.0006815894727801256</v>
      </c>
      <c r="D1920" s="103" t="s">
        <v>334</v>
      </c>
      <c r="E1920" s="103" t="b">
        <v>0</v>
      </c>
      <c r="F1920" s="103" t="b">
        <v>0</v>
      </c>
      <c r="G1920" s="103" t="b">
        <v>0</v>
      </c>
    </row>
    <row r="1921" spans="1:7" ht="15">
      <c r="A1921" s="105" t="s">
        <v>778</v>
      </c>
      <c r="B1921" s="103">
        <v>2</v>
      </c>
      <c r="C1921" s="107">
        <v>0.0006815894727801256</v>
      </c>
      <c r="D1921" s="103" t="s">
        <v>334</v>
      </c>
      <c r="E1921" s="103" t="b">
        <v>0</v>
      </c>
      <c r="F1921" s="103" t="b">
        <v>0</v>
      </c>
      <c r="G1921" s="103" t="b">
        <v>0</v>
      </c>
    </row>
    <row r="1922" spans="1:7" ht="15">
      <c r="A1922" s="105" t="s">
        <v>1219</v>
      </c>
      <c r="B1922" s="103">
        <v>2</v>
      </c>
      <c r="C1922" s="107">
        <v>0.0006815894727801256</v>
      </c>
      <c r="D1922" s="103" t="s">
        <v>334</v>
      </c>
      <c r="E1922" s="103" t="b">
        <v>0</v>
      </c>
      <c r="F1922" s="103" t="b">
        <v>0</v>
      </c>
      <c r="G1922" s="103" t="b">
        <v>0</v>
      </c>
    </row>
    <row r="1923" spans="1:7" ht="15">
      <c r="A1923" s="105" t="s">
        <v>1220</v>
      </c>
      <c r="B1923" s="103">
        <v>2</v>
      </c>
      <c r="C1923" s="107">
        <v>0.0006815894727801256</v>
      </c>
      <c r="D1923" s="103" t="s">
        <v>334</v>
      </c>
      <c r="E1923" s="103" t="b">
        <v>0</v>
      </c>
      <c r="F1923" s="103" t="b">
        <v>0</v>
      </c>
      <c r="G1923" s="103" t="b">
        <v>0</v>
      </c>
    </row>
    <row r="1924" spans="1:7" ht="15">
      <c r="A1924" s="105" t="s">
        <v>673</v>
      </c>
      <c r="B1924" s="103">
        <v>2</v>
      </c>
      <c r="C1924" s="107">
        <v>0.0006815894727801256</v>
      </c>
      <c r="D1924" s="103" t="s">
        <v>334</v>
      </c>
      <c r="E1924" s="103" t="b">
        <v>0</v>
      </c>
      <c r="F1924" s="103" t="b">
        <v>0</v>
      </c>
      <c r="G1924" s="103" t="b">
        <v>0</v>
      </c>
    </row>
    <row r="1925" spans="1:7" ht="15">
      <c r="A1925" s="105" t="s">
        <v>1221</v>
      </c>
      <c r="B1925" s="103">
        <v>2</v>
      </c>
      <c r="C1925" s="107">
        <v>0.0006815894727801256</v>
      </c>
      <c r="D1925" s="103" t="s">
        <v>334</v>
      </c>
      <c r="E1925" s="103" t="b">
        <v>0</v>
      </c>
      <c r="F1925" s="103" t="b">
        <v>0</v>
      </c>
      <c r="G1925" s="103" t="b">
        <v>0</v>
      </c>
    </row>
    <row r="1926" spans="1:7" ht="15">
      <c r="A1926" s="105" t="s">
        <v>1222</v>
      </c>
      <c r="B1926" s="103">
        <v>2</v>
      </c>
      <c r="C1926" s="107">
        <v>0.0006815894727801256</v>
      </c>
      <c r="D1926" s="103" t="s">
        <v>334</v>
      </c>
      <c r="E1926" s="103" t="b">
        <v>0</v>
      </c>
      <c r="F1926" s="103" t="b">
        <v>0</v>
      </c>
      <c r="G1926" s="103" t="b">
        <v>0</v>
      </c>
    </row>
    <row r="1927" spans="1:7" ht="15">
      <c r="A1927" s="105" t="s">
        <v>523</v>
      </c>
      <c r="B1927" s="103">
        <v>2</v>
      </c>
      <c r="C1927" s="107">
        <v>0.0006815894727801256</v>
      </c>
      <c r="D1927" s="103" t="s">
        <v>334</v>
      </c>
      <c r="E1927" s="103" t="b">
        <v>0</v>
      </c>
      <c r="F1927" s="103" t="b">
        <v>0</v>
      </c>
      <c r="G1927" s="103" t="b">
        <v>0</v>
      </c>
    </row>
    <row r="1928" spans="1:7" ht="15">
      <c r="A1928" s="105" t="s">
        <v>662</v>
      </c>
      <c r="B1928" s="103">
        <v>2</v>
      </c>
      <c r="C1928" s="107">
        <v>0.0006815894727801256</v>
      </c>
      <c r="D1928" s="103" t="s">
        <v>334</v>
      </c>
      <c r="E1928" s="103" t="b">
        <v>0</v>
      </c>
      <c r="F1928" s="103" t="b">
        <v>0</v>
      </c>
      <c r="G1928" s="103" t="b">
        <v>0</v>
      </c>
    </row>
    <row r="1929" spans="1:7" ht="15">
      <c r="A1929" s="105" t="s">
        <v>1223</v>
      </c>
      <c r="B1929" s="103">
        <v>2</v>
      </c>
      <c r="C1929" s="107">
        <v>0.0006815894727801256</v>
      </c>
      <c r="D1929" s="103" t="s">
        <v>334</v>
      </c>
      <c r="E1929" s="103" t="b">
        <v>0</v>
      </c>
      <c r="F1929" s="103" t="b">
        <v>0</v>
      </c>
      <c r="G1929" s="103" t="b">
        <v>0</v>
      </c>
    </row>
    <row r="1930" spans="1:7" ht="15">
      <c r="A1930" s="105" t="s">
        <v>436</v>
      </c>
      <c r="B1930" s="103">
        <v>2</v>
      </c>
      <c r="C1930" s="107">
        <v>0.0006815894727801256</v>
      </c>
      <c r="D1930" s="103" t="s">
        <v>334</v>
      </c>
      <c r="E1930" s="103" t="b">
        <v>0</v>
      </c>
      <c r="F1930" s="103" t="b">
        <v>0</v>
      </c>
      <c r="G1930" s="103" t="b">
        <v>0</v>
      </c>
    </row>
    <row r="1931" spans="1:7" ht="15">
      <c r="A1931" s="105" t="s">
        <v>774</v>
      </c>
      <c r="B1931" s="103">
        <v>2</v>
      </c>
      <c r="C1931" s="107">
        <v>0.0006815894727801256</v>
      </c>
      <c r="D1931" s="103" t="s">
        <v>334</v>
      </c>
      <c r="E1931" s="103" t="b">
        <v>0</v>
      </c>
      <c r="F1931" s="103" t="b">
        <v>0</v>
      </c>
      <c r="G1931" s="103" t="b">
        <v>0</v>
      </c>
    </row>
    <row r="1932" spans="1:7" ht="15">
      <c r="A1932" s="105" t="s">
        <v>869</v>
      </c>
      <c r="B1932" s="103">
        <v>2</v>
      </c>
      <c r="C1932" s="107">
        <v>0.0006815894727801256</v>
      </c>
      <c r="D1932" s="103" t="s">
        <v>334</v>
      </c>
      <c r="E1932" s="103" t="b">
        <v>0</v>
      </c>
      <c r="F1932" s="103" t="b">
        <v>0</v>
      </c>
      <c r="G1932" s="103" t="b">
        <v>0</v>
      </c>
    </row>
    <row r="1933" spans="1:7" ht="15">
      <c r="A1933" s="105" t="s">
        <v>1224</v>
      </c>
      <c r="B1933" s="103">
        <v>2</v>
      </c>
      <c r="C1933" s="107">
        <v>0.0006815894727801256</v>
      </c>
      <c r="D1933" s="103" t="s">
        <v>334</v>
      </c>
      <c r="E1933" s="103" t="b">
        <v>0</v>
      </c>
      <c r="F1933" s="103" t="b">
        <v>0</v>
      </c>
      <c r="G1933" s="103" t="b">
        <v>0</v>
      </c>
    </row>
    <row r="1934" spans="1:7" ht="15">
      <c r="A1934" s="105" t="s">
        <v>1225</v>
      </c>
      <c r="B1934" s="103">
        <v>2</v>
      </c>
      <c r="C1934" s="107">
        <v>0.0006815894727801256</v>
      </c>
      <c r="D1934" s="103" t="s">
        <v>334</v>
      </c>
      <c r="E1934" s="103" t="b">
        <v>0</v>
      </c>
      <c r="F1934" s="103" t="b">
        <v>0</v>
      </c>
      <c r="G1934" s="103" t="b">
        <v>0</v>
      </c>
    </row>
    <row r="1935" spans="1:7" ht="15">
      <c r="A1935" s="105" t="s">
        <v>1226</v>
      </c>
      <c r="B1935" s="103">
        <v>2</v>
      </c>
      <c r="C1935" s="107">
        <v>0.0006815894727801256</v>
      </c>
      <c r="D1935" s="103" t="s">
        <v>334</v>
      </c>
      <c r="E1935" s="103" t="b">
        <v>0</v>
      </c>
      <c r="F1935" s="103" t="b">
        <v>0</v>
      </c>
      <c r="G1935" s="103" t="b">
        <v>0</v>
      </c>
    </row>
    <row r="1936" spans="1:7" ht="15">
      <c r="A1936" s="105" t="s">
        <v>876</v>
      </c>
      <c r="B1936" s="103">
        <v>2</v>
      </c>
      <c r="C1936" s="107">
        <v>0.0006815894727801256</v>
      </c>
      <c r="D1936" s="103" t="s">
        <v>334</v>
      </c>
      <c r="E1936" s="103" t="b">
        <v>0</v>
      </c>
      <c r="F1936" s="103" t="b">
        <v>0</v>
      </c>
      <c r="G1936" s="103" t="b">
        <v>0</v>
      </c>
    </row>
    <row r="1937" spans="1:7" ht="15">
      <c r="A1937" s="105" t="s">
        <v>1227</v>
      </c>
      <c r="B1937" s="103">
        <v>2</v>
      </c>
      <c r="C1937" s="107">
        <v>0.0006815894727801256</v>
      </c>
      <c r="D1937" s="103" t="s">
        <v>334</v>
      </c>
      <c r="E1937" s="103" t="b">
        <v>0</v>
      </c>
      <c r="F1937" s="103" t="b">
        <v>0</v>
      </c>
      <c r="G1937" s="103" t="b">
        <v>0</v>
      </c>
    </row>
    <row r="1938" spans="1:7" ht="15">
      <c r="A1938" s="105" t="s">
        <v>1228</v>
      </c>
      <c r="B1938" s="103">
        <v>2</v>
      </c>
      <c r="C1938" s="107">
        <v>0.0006815894727801256</v>
      </c>
      <c r="D1938" s="103" t="s">
        <v>334</v>
      </c>
      <c r="E1938" s="103" t="b">
        <v>0</v>
      </c>
      <c r="F1938" s="103" t="b">
        <v>0</v>
      </c>
      <c r="G1938" s="103" t="b">
        <v>0</v>
      </c>
    </row>
    <row r="1939" spans="1:7" ht="15">
      <c r="A1939" s="105" t="s">
        <v>1229</v>
      </c>
      <c r="B1939" s="103">
        <v>2</v>
      </c>
      <c r="C1939" s="107">
        <v>0.0006815894727801256</v>
      </c>
      <c r="D1939" s="103" t="s">
        <v>334</v>
      </c>
      <c r="E1939" s="103" t="b">
        <v>0</v>
      </c>
      <c r="F1939" s="103" t="b">
        <v>0</v>
      </c>
      <c r="G1939" s="103" t="b">
        <v>0</v>
      </c>
    </row>
    <row r="1940" spans="1:7" ht="15">
      <c r="A1940" s="105" t="s">
        <v>1230</v>
      </c>
      <c r="B1940" s="103">
        <v>2</v>
      </c>
      <c r="C1940" s="107">
        <v>0.0006815894727801256</v>
      </c>
      <c r="D1940" s="103" t="s">
        <v>334</v>
      </c>
      <c r="E1940" s="103" t="b">
        <v>0</v>
      </c>
      <c r="F1940" s="103" t="b">
        <v>0</v>
      </c>
      <c r="G1940" s="103" t="b">
        <v>0</v>
      </c>
    </row>
    <row r="1941" spans="1:7" ht="15">
      <c r="A1941" s="105" t="s">
        <v>726</v>
      </c>
      <c r="B1941" s="103">
        <v>2</v>
      </c>
      <c r="C1941" s="107">
        <v>0.0006815894727801256</v>
      </c>
      <c r="D1941" s="103" t="s">
        <v>334</v>
      </c>
      <c r="E1941" s="103" t="b">
        <v>0</v>
      </c>
      <c r="F1941" s="103" t="b">
        <v>0</v>
      </c>
      <c r="G1941" s="103" t="b">
        <v>0</v>
      </c>
    </row>
    <row r="1942" spans="1:7" ht="15">
      <c r="A1942" s="105" t="s">
        <v>1231</v>
      </c>
      <c r="B1942" s="103">
        <v>2</v>
      </c>
      <c r="C1942" s="107">
        <v>0.0006815894727801256</v>
      </c>
      <c r="D1942" s="103" t="s">
        <v>334</v>
      </c>
      <c r="E1942" s="103" t="b">
        <v>0</v>
      </c>
      <c r="F1942" s="103" t="b">
        <v>0</v>
      </c>
      <c r="G1942" s="103" t="b">
        <v>0</v>
      </c>
    </row>
    <row r="1943" spans="1:7" ht="15">
      <c r="A1943" s="105" t="s">
        <v>1232</v>
      </c>
      <c r="B1943" s="103">
        <v>2</v>
      </c>
      <c r="C1943" s="107">
        <v>0.0006815894727801256</v>
      </c>
      <c r="D1943" s="103" t="s">
        <v>334</v>
      </c>
      <c r="E1943" s="103" t="b">
        <v>0</v>
      </c>
      <c r="F1943" s="103" t="b">
        <v>0</v>
      </c>
      <c r="G1943" s="103" t="b">
        <v>0</v>
      </c>
    </row>
    <row r="1944" spans="1:7" ht="15">
      <c r="A1944" s="105" t="s">
        <v>1233</v>
      </c>
      <c r="B1944" s="103">
        <v>2</v>
      </c>
      <c r="C1944" s="107">
        <v>0.0006815894727801256</v>
      </c>
      <c r="D1944" s="103" t="s">
        <v>334</v>
      </c>
      <c r="E1944" s="103" t="b">
        <v>0</v>
      </c>
      <c r="F1944" s="103" t="b">
        <v>0</v>
      </c>
      <c r="G1944" s="103" t="b">
        <v>0</v>
      </c>
    </row>
    <row r="1945" spans="1:7" ht="15">
      <c r="A1945" s="105" t="s">
        <v>1234</v>
      </c>
      <c r="B1945" s="103">
        <v>2</v>
      </c>
      <c r="C1945" s="107">
        <v>0.0006815894727801256</v>
      </c>
      <c r="D1945" s="103" t="s">
        <v>334</v>
      </c>
      <c r="E1945" s="103" t="b">
        <v>0</v>
      </c>
      <c r="F1945" s="103" t="b">
        <v>1</v>
      </c>
      <c r="G1945" s="103" t="b">
        <v>0</v>
      </c>
    </row>
    <row r="1946" spans="1:7" ht="15">
      <c r="A1946" s="105" t="s">
        <v>1235</v>
      </c>
      <c r="B1946" s="103">
        <v>2</v>
      </c>
      <c r="C1946" s="107">
        <v>0.0006815894727801256</v>
      </c>
      <c r="D1946" s="103" t="s">
        <v>334</v>
      </c>
      <c r="E1946" s="103" t="b">
        <v>0</v>
      </c>
      <c r="F1946" s="103" t="b">
        <v>0</v>
      </c>
      <c r="G1946" s="103" t="b">
        <v>0</v>
      </c>
    </row>
    <row r="1947" spans="1:7" ht="15">
      <c r="A1947" s="105" t="s">
        <v>643</v>
      </c>
      <c r="B1947" s="103">
        <v>2</v>
      </c>
      <c r="C1947" s="107">
        <v>0.0006815894727801256</v>
      </c>
      <c r="D1947" s="103" t="s">
        <v>334</v>
      </c>
      <c r="E1947" s="103" t="b">
        <v>0</v>
      </c>
      <c r="F1947" s="103" t="b">
        <v>0</v>
      </c>
      <c r="G1947" s="103" t="b">
        <v>0</v>
      </c>
    </row>
    <row r="1948" spans="1:7" ht="15">
      <c r="A1948" s="105" t="s">
        <v>718</v>
      </c>
      <c r="B1948" s="103">
        <v>2</v>
      </c>
      <c r="C1948" s="107">
        <v>0.0006815894727801256</v>
      </c>
      <c r="D1948" s="103" t="s">
        <v>334</v>
      </c>
      <c r="E1948" s="103" t="b">
        <v>0</v>
      </c>
      <c r="F1948" s="103" t="b">
        <v>0</v>
      </c>
      <c r="G1948" s="103" t="b">
        <v>0</v>
      </c>
    </row>
    <row r="1949" spans="1:7" ht="15">
      <c r="A1949" s="105" t="s">
        <v>824</v>
      </c>
      <c r="B1949" s="103">
        <v>2</v>
      </c>
      <c r="C1949" s="107">
        <v>0.0006815894727801256</v>
      </c>
      <c r="D1949" s="103" t="s">
        <v>334</v>
      </c>
      <c r="E1949" s="103" t="b">
        <v>1</v>
      </c>
      <c r="F1949" s="103" t="b">
        <v>0</v>
      </c>
      <c r="G1949" s="103" t="b">
        <v>0</v>
      </c>
    </row>
    <row r="1950" spans="1:7" ht="15">
      <c r="A1950" s="105" t="s">
        <v>622</v>
      </c>
      <c r="B1950" s="103">
        <v>2</v>
      </c>
      <c r="C1950" s="107">
        <v>0.0006815894727801256</v>
      </c>
      <c r="D1950" s="103" t="s">
        <v>334</v>
      </c>
      <c r="E1950" s="103" t="b">
        <v>0</v>
      </c>
      <c r="F1950" s="103" t="b">
        <v>0</v>
      </c>
      <c r="G1950" s="103" t="b">
        <v>0</v>
      </c>
    </row>
    <row r="1951" spans="1:7" ht="15">
      <c r="A1951" s="105" t="s">
        <v>1236</v>
      </c>
      <c r="B1951" s="103">
        <v>2</v>
      </c>
      <c r="C1951" s="107">
        <v>0.0006815894727801256</v>
      </c>
      <c r="D1951" s="103" t="s">
        <v>334</v>
      </c>
      <c r="E1951" s="103" t="b">
        <v>0</v>
      </c>
      <c r="F1951" s="103" t="b">
        <v>0</v>
      </c>
      <c r="G1951" s="103" t="b">
        <v>0</v>
      </c>
    </row>
    <row r="1952" spans="1:7" ht="15">
      <c r="A1952" s="105" t="s">
        <v>1237</v>
      </c>
      <c r="B1952" s="103">
        <v>2</v>
      </c>
      <c r="C1952" s="107">
        <v>0.0006815894727801256</v>
      </c>
      <c r="D1952" s="103" t="s">
        <v>334</v>
      </c>
      <c r="E1952" s="103" t="b">
        <v>0</v>
      </c>
      <c r="F1952" s="103" t="b">
        <v>0</v>
      </c>
      <c r="G1952" s="103" t="b">
        <v>0</v>
      </c>
    </row>
    <row r="1953" spans="1:7" ht="15">
      <c r="A1953" s="105" t="s">
        <v>1238</v>
      </c>
      <c r="B1953" s="103">
        <v>2</v>
      </c>
      <c r="C1953" s="107">
        <v>0.0006815894727801256</v>
      </c>
      <c r="D1953" s="103" t="s">
        <v>334</v>
      </c>
      <c r="E1953" s="103" t="b">
        <v>0</v>
      </c>
      <c r="F1953" s="103" t="b">
        <v>0</v>
      </c>
      <c r="G1953" s="103" t="b">
        <v>0</v>
      </c>
    </row>
    <row r="1954" spans="1:7" ht="15">
      <c r="A1954" s="105" t="s">
        <v>1239</v>
      </c>
      <c r="B1954" s="103">
        <v>2</v>
      </c>
      <c r="C1954" s="107">
        <v>0.0006815894727801256</v>
      </c>
      <c r="D1954" s="103" t="s">
        <v>334</v>
      </c>
      <c r="E1954" s="103" t="b">
        <v>0</v>
      </c>
      <c r="F1954" s="103" t="b">
        <v>0</v>
      </c>
      <c r="G1954" s="103" t="b">
        <v>0</v>
      </c>
    </row>
    <row r="1955" spans="1:7" ht="15">
      <c r="A1955" s="105" t="s">
        <v>1240</v>
      </c>
      <c r="B1955" s="103">
        <v>2</v>
      </c>
      <c r="C1955" s="107">
        <v>0.0006815894727801256</v>
      </c>
      <c r="D1955" s="103" t="s">
        <v>334</v>
      </c>
      <c r="E1955" s="103" t="b">
        <v>0</v>
      </c>
      <c r="F1955" s="103" t="b">
        <v>0</v>
      </c>
      <c r="G1955" s="103" t="b">
        <v>0</v>
      </c>
    </row>
    <row r="1956" spans="1:7" ht="15">
      <c r="A1956" s="105" t="s">
        <v>752</v>
      </c>
      <c r="B1956" s="103">
        <v>2</v>
      </c>
      <c r="C1956" s="107">
        <v>0.0006815894727801256</v>
      </c>
      <c r="D1956" s="103" t="s">
        <v>334</v>
      </c>
      <c r="E1956" s="103" t="b">
        <v>1</v>
      </c>
      <c r="F1956" s="103" t="b">
        <v>0</v>
      </c>
      <c r="G1956" s="103" t="b">
        <v>0</v>
      </c>
    </row>
    <row r="1957" spans="1:7" ht="15">
      <c r="A1957" s="105" t="s">
        <v>1241</v>
      </c>
      <c r="B1957" s="103">
        <v>2</v>
      </c>
      <c r="C1957" s="107">
        <v>0.0006815894727801256</v>
      </c>
      <c r="D1957" s="103" t="s">
        <v>334</v>
      </c>
      <c r="E1957" s="103" t="b">
        <v>0</v>
      </c>
      <c r="F1957" s="103" t="b">
        <v>0</v>
      </c>
      <c r="G1957" s="103" t="b">
        <v>0</v>
      </c>
    </row>
    <row r="1958" spans="1:7" ht="15">
      <c r="A1958" s="105" t="s">
        <v>1242</v>
      </c>
      <c r="B1958" s="103">
        <v>2</v>
      </c>
      <c r="C1958" s="107">
        <v>0.0006815894727801256</v>
      </c>
      <c r="D1958" s="103" t="s">
        <v>334</v>
      </c>
      <c r="E1958" s="103" t="b">
        <v>0</v>
      </c>
      <c r="F1958" s="103" t="b">
        <v>0</v>
      </c>
      <c r="G1958" s="103" t="b">
        <v>0</v>
      </c>
    </row>
    <row r="1959" spans="1:7" ht="15">
      <c r="A1959" s="105" t="s">
        <v>1243</v>
      </c>
      <c r="B1959" s="103">
        <v>2</v>
      </c>
      <c r="C1959" s="107">
        <v>0.0006815894727801256</v>
      </c>
      <c r="D1959" s="103" t="s">
        <v>334</v>
      </c>
      <c r="E1959" s="103" t="b">
        <v>0</v>
      </c>
      <c r="F1959" s="103" t="b">
        <v>0</v>
      </c>
      <c r="G1959" s="103" t="b">
        <v>0</v>
      </c>
    </row>
    <row r="1960" spans="1:7" ht="15">
      <c r="A1960" s="105" t="s">
        <v>1244</v>
      </c>
      <c r="B1960" s="103">
        <v>2</v>
      </c>
      <c r="C1960" s="107">
        <v>0.0006815894727801256</v>
      </c>
      <c r="D1960" s="103" t="s">
        <v>334</v>
      </c>
      <c r="E1960" s="103" t="b">
        <v>0</v>
      </c>
      <c r="F1960" s="103" t="b">
        <v>0</v>
      </c>
      <c r="G1960" s="103" t="b">
        <v>0</v>
      </c>
    </row>
    <row r="1961" spans="1:7" ht="15">
      <c r="A1961" s="105" t="s">
        <v>1245</v>
      </c>
      <c r="B1961" s="103">
        <v>2</v>
      </c>
      <c r="C1961" s="107">
        <v>0.0006815894727801256</v>
      </c>
      <c r="D1961" s="103" t="s">
        <v>334</v>
      </c>
      <c r="E1961" s="103" t="b">
        <v>0</v>
      </c>
      <c r="F1961" s="103" t="b">
        <v>0</v>
      </c>
      <c r="G1961" s="103" t="b">
        <v>0</v>
      </c>
    </row>
    <row r="1962" spans="1:7" ht="15">
      <c r="A1962" s="105" t="s">
        <v>1246</v>
      </c>
      <c r="B1962" s="103">
        <v>2</v>
      </c>
      <c r="C1962" s="107">
        <v>0.0006815894727801256</v>
      </c>
      <c r="D1962" s="103" t="s">
        <v>334</v>
      </c>
      <c r="E1962" s="103" t="b">
        <v>0</v>
      </c>
      <c r="F1962" s="103" t="b">
        <v>1</v>
      </c>
      <c r="G1962" s="103" t="b">
        <v>0</v>
      </c>
    </row>
    <row r="1963" spans="1:7" ht="15">
      <c r="A1963" s="105" t="s">
        <v>1247</v>
      </c>
      <c r="B1963" s="103">
        <v>2</v>
      </c>
      <c r="C1963" s="107">
        <v>0.0006815894727801256</v>
      </c>
      <c r="D1963" s="103" t="s">
        <v>334</v>
      </c>
      <c r="E1963" s="103" t="b">
        <v>0</v>
      </c>
      <c r="F1963" s="103" t="b">
        <v>0</v>
      </c>
      <c r="G1963" s="103" t="b">
        <v>0</v>
      </c>
    </row>
    <row r="1964" spans="1:7" ht="15">
      <c r="A1964" s="105" t="s">
        <v>1248</v>
      </c>
      <c r="B1964" s="103">
        <v>2</v>
      </c>
      <c r="C1964" s="107">
        <v>0.0006815894727801256</v>
      </c>
      <c r="D1964" s="103" t="s">
        <v>334</v>
      </c>
      <c r="E1964" s="103" t="b">
        <v>0</v>
      </c>
      <c r="F1964" s="103" t="b">
        <v>0</v>
      </c>
      <c r="G1964" s="103" t="b">
        <v>0</v>
      </c>
    </row>
    <row r="1965" spans="1:7" ht="15">
      <c r="A1965" s="105" t="s">
        <v>487</v>
      </c>
      <c r="B1965" s="103">
        <v>2</v>
      </c>
      <c r="C1965" s="107">
        <v>0.0006815894727801256</v>
      </c>
      <c r="D1965" s="103" t="s">
        <v>334</v>
      </c>
      <c r="E1965" s="103" t="b">
        <v>0</v>
      </c>
      <c r="F1965" s="103" t="b">
        <v>0</v>
      </c>
      <c r="G1965" s="103" t="b">
        <v>0</v>
      </c>
    </row>
    <row r="1966" spans="1:7" ht="15">
      <c r="A1966" s="105" t="s">
        <v>1308</v>
      </c>
      <c r="B1966" s="103">
        <v>2</v>
      </c>
      <c r="C1966" s="107">
        <v>0.0009751340809361287</v>
      </c>
      <c r="D1966" s="103" t="s">
        <v>334</v>
      </c>
      <c r="E1966" s="103" t="b">
        <v>0</v>
      </c>
      <c r="F1966" s="103" t="b">
        <v>0</v>
      </c>
      <c r="G1966" s="103" t="b">
        <v>0</v>
      </c>
    </row>
    <row r="1967" spans="1:7" ht="15">
      <c r="A1967" s="105" t="s">
        <v>1309</v>
      </c>
      <c r="B1967" s="103">
        <v>2</v>
      </c>
      <c r="C1967" s="107">
        <v>0.0009751340809361287</v>
      </c>
      <c r="D1967" s="103" t="s">
        <v>334</v>
      </c>
      <c r="E1967" s="103" t="b">
        <v>0</v>
      </c>
      <c r="F1967" s="103" t="b">
        <v>0</v>
      </c>
      <c r="G1967" s="103" t="b">
        <v>0</v>
      </c>
    </row>
    <row r="1968" spans="1:7" ht="15">
      <c r="A1968" s="105" t="s">
        <v>1310</v>
      </c>
      <c r="B1968" s="103">
        <v>2</v>
      </c>
      <c r="C1968" s="107">
        <v>0.0009751340809361287</v>
      </c>
      <c r="D1968" s="103" t="s">
        <v>334</v>
      </c>
      <c r="E1968" s="103" t="b">
        <v>0</v>
      </c>
      <c r="F1968" s="103" t="b">
        <v>0</v>
      </c>
      <c r="G1968" s="103" t="b">
        <v>0</v>
      </c>
    </row>
    <row r="1969" spans="1:7" ht="15">
      <c r="A1969" s="105" t="s">
        <v>760</v>
      </c>
      <c r="B1969" s="103">
        <v>2</v>
      </c>
      <c r="C1969" s="107">
        <v>0.0009751340809361287</v>
      </c>
      <c r="D1969" s="103" t="s">
        <v>334</v>
      </c>
      <c r="E1969" s="103" t="b">
        <v>0</v>
      </c>
      <c r="F1969" s="103" t="b">
        <v>0</v>
      </c>
      <c r="G1969" s="103" t="b">
        <v>0</v>
      </c>
    </row>
    <row r="1970" spans="1:7" ht="15">
      <c r="A1970" s="105" t="s">
        <v>1139</v>
      </c>
      <c r="B1970" s="103">
        <v>2</v>
      </c>
      <c r="C1970" s="107">
        <v>0.0006815894727801256</v>
      </c>
      <c r="D1970" s="103" t="s">
        <v>334</v>
      </c>
      <c r="E1970" s="103" t="b">
        <v>0</v>
      </c>
      <c r="F1970" s="103" t="b">
        <v>0</v>
      </c>
      <c r="G1970" s="103" t="b">
        <v>0</v>
      </c>
    </row>
    <row r="1971" spans="1:7" ht="15">
      <c r="A1971" s="105" t="s">
        <v>890</v>
      </c>
      <c r="B1971" s="103">
        <v>2</v>
      </c>
      <c r="C1971" s="107">
        <v>0.0009751340809361287</v>
      </c>
      <c r="D1971" s="103" t="s">
        <v>334</v>
      </c>
      <c r="E1971" s="103" t="b">
        <v>0</v>
      </c>
      <c r="F1971" s="103" t="b">
        <v>0</v>
      </c>
      <c r="G1971" s="103" t="b">
        <v>0</v>
      </c>
    </row>
    <row r="1972" spans="1:7" ht="15">
      <c r="A1972" s="105" t="s">
        <v>614</v>
      </c>
      <c r="B1972" s="103">
        <v>2</v>
      </c>
      <c r="C1972" s="107">
        <v>0.0009751340809361287</v>
      </c>
      <c r="D1972" s="103" t="s">
        <v>334</v>
      </c>
      <c r="E1972" s="103" t="b">
        <v>0</v>
      </c>
      <c r="F1972" s="103" t="b">
        <v>0</v>
      </c>
      <c r="G1972" s="103" t="b">
        <v>0</v>
      </c>
    </row>
    <row r="1973" spans="1:7" ht="15">
      <c r="A1973" s="105" t="s">
        <v>1311</v>
      </c>
      <c r="B1973" s="103">
        <v>2</v>
      </c>
      <c r="C1973" s="107">
        <v>0.0009751340809361287</v>
      </c>
      <c r="D1973" s="103" t="s">
        <v>334</v>
      </c>
      <c r="E1973" s="103" t="b">
        <v>0</v>
      </c>
      <c r="F1973" s="103" t="b">
        <v>0</v>
      </c>
      <c r="G1973" s="103" t="b">
        <v>0</v>
      </c>
    </row>
    <row r="1974" spans="1:7" ht="15">
      <c r="A1974" s="105" t="s">
        <v>1312</v>
      </c>
      <c r="B1974" s="103">
        <v>2</v>
      </c>
      <c r="C1974" s="107">
        <v>0.0009751340809361287</v>
      </c>
      <c r="D1974" s="103" t="s">
        <v>334</v>
      </c>
      <c r="E1974" s="103" t="b">
        <v>0</v>
      </c>
      <c r="F1974" s="103" t="b">
        <v>0</v>
      </c>
      <c r="G1974" s="103" t="b">
        <v>0</v>
      </c>
    </row>
    <row r="1975" spans="1:7" ht="15">
      <c r="A1975" s="105" t="s">
        <v>1313</v>
      </c>
      <c r="B1975" s="103">
        <v>2</v>
      </c>
      <c r="C1975" s="107">
        <v>0.0009751340809361287</v>
      </c>
      <c r="D1975" s="103" t="s">
        <v>334</v>
      </c>
      <c r="E1975" s="103" t="b">
        <v>0</v>
      </c>
      <c r="F1975" s="103" t="b">
        <v>0</v>
      </c>
      <c r="G1975" s="103" t="b">
        <v>0</v>
      </c>
    </row>
    <row r="1976" spans="1:7" ht="15">
      <c r="A1976" s="105" t="s">
        <v>736</v>
      </c>
      <c r="B1976" s="103">
        <v>2</v>
      </c>
      <c r="C1976" s="107">
        <v>0.0009751340809361287</v>
      </c>
      <c r="D1976" s="103" t="s">
        <v>334</v>
      </c>
      <c r="E1976" s="103" t="b">
        <v>0</v>
      </c>
      <c r="F1976" s="103" t="b">
        <v>0</v>
      </c>
      <c r="G1976" s="103" t="b">
        <v>0</v>
      </c>
    </row>
    <row r="1977" spans="1:7" ht="15">
      <c r="A1977" s="105" t="s">
        <v>693</v>
      </c>
      <c r="B1977" s="103">
        <v>2</v>
      </c>
      <c r="C1977" s="107">
        <v>0.0006815894727801256</v>
      </c>
      <c r="D1977" s="103" t="s">
        <v>334</v>
      </c>
      <c r="E1977" s="103" t="b">
        <v>0</v>
      </c>
      <c r="F1977" s="103" t="b">
        <v>0</v>
      </c>
      <c r="G1977" s="103" t="b">
        <v>0</v>
      </c>
    </row>
    <row r="1978" spans="1:7" ht="15">
      <c r="A1978" s="105" t="s">
        <v>1316</v>
      </c>
      <c r="B1978" s="103">
        <v>2</v>
      </c>
      <c r="C1978" s="107">
        <v>0.0009751340809361287</v>
      </c>
      <c r="D1978" s="103" t="s">
        <v>334</v>
      </c>
      <c r="E1978" s="103" t="b">
        <v>1</v>
      </c>
      <c r="F1978" s="103" t="b">
        <v>0</v>
      </c>
      <c r="G1978" s="103" t="b">
        <v>0</v>
      </c>
    </row>
    <row r="1979" spans="1:7" ht="15">
      <c r="A1979" s="105" t="s">
        <v>1317</v>
      </c>
      <c r="B1979" s="103">
        <v>2</v>
      </c>
      <c r="C1979" s="107">
        <v>0.0009751340809361287</v>
      </c>
      <c r="D1979" s="103" t="s">
        <v>334</v>
      </c>
      <c r="E1979" s="103" t="b">
        <v>1</v>
      </c>
      <c r="F1979" s="103" t="b">
        <v>0</v>
      </c>
      <c r="G1979" s="103" t="b">
        <v>0</v>
      </c>
    </row>
    <row r="1980" spans="1:7" ht="15">
      <c r="A1980" s="105" t="s">
        <v>1319</v>
      </c>
      <c r="B1980" s="103">
        <v>2</v>
      </c>
      <c r="C1980" s="107">
        <v>0.0009751340809361287</v>
      </c>
      <c r="D1980" s="103" t="s">
        <v>334</v>
      </c>
      <c r="E1980" s="103" t="b">
        <v>0</v>
      </c>
      <c r="F1980" s="103" t="b">
        <v>0</v>
      </c>
      <c r="G1980" s="103" t="b">
        <v>0</v>
      </c>
    </row>
    <row r="1981" spans="1:7" ht="15">
      <c r="A1981" s="105" t="s">
        <v>1320</v>
      </c>
      <c r="B1981" s="103">
        <v>2</v>
      </c>
      <c r="C1981" s="107">
        <v>0.0009751340809361287</v>
      </c>
      <c r="D1981" s="103" t="s">
        <v>334</v>
      </c>
      <c r="E1981" s="103" t="b">
        <v>0</v>
      </c>
      <c r="F1981" s="103" t="b">
        <v>0</v>
      </c>
      <c r="G1981" s="103" t="b">
        <v>0</v>
      </c>
    </row>
    <row r="1982" spans="1:7" ht="15">
      <c r="A1982" s="105" t="s">
        <v>1210</v>
      </c>
      <c r="B1982" s="103">
        <v>2</v>
      </c>
      <c r="C1982" s="107">
        <v>0.0009751340809361287</v>
      </c>
      <c r="D1982" s="103" t="s">
        <v>334</v>
      </c>
      <c r="E1982" s="103" t="b">
        <v>0</v>
      </c>
      <c r="F1982" s="103" t="b">
        <v>0</v>
      </c>
      <c r="G1982" s="103" t="b">
        <v>0</v>
      </c>
    </row>
    <row r="1983" spans="1:7" ht="15">
      <c r="A1983" s="105" t="s">
        <v>1212</v>
      </c>
      <c r="B1983" s="103">
        <v>2</v>
      </c>
      <c r="C1983" s="107">
        <v>0.0009751340809361287</v>
      </c>
      <c r="D1983" s="103" t="s">
        <v>334</v>
      </c>
      <c r="E1983" s="103" t="b">
        <v>0</v>
      </c>
      <c r="F1983" s="103" t="b">
        <v>0</v>
      </c>
      <c r="G1983" s="103" t="b">
        <v>0</v>
      </c>
    </row>
    <row r="1984" spans="1:7" ht="15">
      <c r="A1984" s="105" t="s">
        <v>472</v>
      </c>
      <c r="B1984" s="103">
        <v>2</v>
      </c>
      <c r="C1984" s="107">
        <v>0.0009751340809361287</v>
      </c>
      <c r="D1984" s="103" t="s">
        <v>334</v>
      </c>
      <c r="E1984" s="103" t="b">
        <v>0</v>
      </c>
      <c r="F1984" s="103" t="b">
        <v>0</v>
      </c>
      <c r="G1984" s="103" t="b">
        <v>0</v>
      </c>
    </row>
    <row r="1985" spans="1:7" ht="15">
      <c r="A1985" s="105" t="s">
        <v>1138</v>
      </c>
      <c r="B1985" s="103">
        <v>2</v>
      </c>
      <c r="C1985" s="107">
        <v>0.0009751340809361287</v>
      </c>
      <c r="D1985" s="103" t="s">
        <v>334</v>
      </c>
      <c r="E1985" s="103" t="b">
        <v>0</v>
      </c>
      <c r="F1985" s="103" t="b">
        <v>0</v>
      </c>
      <c r="G1985" s="103" t="b">
        <v>0</v>
      </c>
    </row>
    <row r="1986" spans="1:7" ht="15">
      <c r="A1986" s="105" t="s">
        <v>1143</v>
      </c>
      <c r="B1986" s="103">
        <v>2</v>
      </c>
      <c r="C1986" s="107">
        <v>0.0009751340809361287</v>
      </c>
      <c r="D1986" s="103" t="s">
        <v>334</v>
      </c>
      <c r="E1986" s="103" t="b">
        <v>0</v>
      </c>
      <c r="F1986" s="103" t="b">
        <v>0</v>
      </c>
      <c r="G1986" s="103" t="b">
        <v>0</v>
      </c>
    </row>
    <row r="1987" spans="1:7" ht="15">
      <c r="A1987" s="105" t="s">
        <v>1146</v>
      </c>
      <c r="B1987" s="103">
        <v>2</v>
      </c>
      <c r="C1987" s="107">
        <v>0.0009751340809361287</v>
      </c>
      <c r="D1987" s="103" t="s">
        <v>334</v>
      </c>
      <c r="E1987" s="103" t="b">
        <v>0</v>
      </c>
      <c r="F1987" s="103" t="b">
        <v>0</v>
      </c>
      <c r="G1987" s="103" t="b">
        <v>0</v>
      </c>
    </row>
    <row r="1988" spans="1:7" ht="15">
      <c r="A1988" s="105" t="s">
        <v>1147</v>
      </c>
      <c r="B1988" s="103">
        <v>2</v>
      </c>
      <c r="C1988" s="107">
        <v>0.0009751340809361287</v>
      </c>
      <c r="D1988" s="103" t="s">
        <v>334</v>
      </c>
      <c r="E1988" s="103" t="b">
        <v>0</v>
      </c>
      <c r="F1988" s="103" t="b">
        <v>0</v>
      </c>
      <c r="G1988" s="103" t="b">
        <v>0</v>
      </c>
    </row>
    <row r="1989" spans="1:7" ht="15">
      <c r="A1989" s="105" t="s">
        <v>1151</v>
      </c>
      <c r="B1989" s="103">
        <v>2</v>
      </c>
      <c r="C1989" s="107">
        <v>0.0009751340809361287</v>
      </c>
      <c r="D1989" s="103" t="s">
        <v>334</v>
      </c>
      <c r="E1989" s="103" t="b">
        <v>0</v>
      </c>
      <c r="F1989" s="103" t="b">
        <v>0</v>
      </c>
      <c r="G1989" s="103" t="b">
        <v>0</v>
      </c>
    </row>
    <row r="1990" spans="1:7" ht="15">
      <c r="A1990" s="105" t="s">
        <v>375</v>
      </c>
      <c r="B1990" s="103">
        <v>16</v>
      </c>
      <c r="C1990" s="107">
        <v>0.011253457781831072</v>
      </c>
      <c r="D1990" s="103" t="s">
        <v>335</v>
      </c>
      <c r="E1990" s="103" t="b">
        <v>0</v>
      </c>
      <c r="F1990" s="103" t="b">
        <v>0</v>
      </c>
      <c r="G1990" s="103" t="b">
        <v>0</v>
      </c>
    </row>
    <row r="1991" spans="1:7" ht="15">
      <c r="A1991" s="105" t="s">
        <v>352</v>
      </c>
      <c r="B1991" s="103">
        <v>14</v>
      </c>
      <c r="C1991" s="107">
        <v>0.009846775559102188</v>
      </c>
      <c r="D1991" s="103" t="s">
        <v>335</v>
      </c>
      <c r="E1991" s="103" t="b">
        <v>0</v>
      </c>
      <c r="F1991" s="103" t="b">
        <v>0</v>
      </c>
      <c r="G1991" s="103" t="b">
        <v>0</v>
      </c>
    </row>
    <row r="1992" spans="1:7" ht="15">
      <c r="A1992" s="105" t="s">
        <v>444</v>
      </c>
      <c r="B1992" s="103">
        <v>10</v>
      </c>
      <c r="C1992" s="107">
        <v>0.00703341111364442</v>
      </c>
      <c r="D1992" s="103" t="s">
        <v>335</v>
      </c>
      <c r="E1992" s="103" t="b">
        <v>0</v>
      </c>
      <c r="F1992" s="103" t="b">
        <v>0</v>
      </c>
      <c r="G1992" s="103" t="b">
        <v>0</v>
      </c>
    </row>
    <row r="1993" spans="1:7" ht="15">
      <c r="A1993" s="105" t="s">
        <v>493</v>
      </c>
      <c r="B1993" s="103">
        <v>8</v>
      </c>
      <c r="C1993" s="107">
        <v>0.005626728890915536</v>
      </c>
      <c r="D1993" s="103" t="s">
        <v>335</v>
      </c>
      <c r="E1993" s="103" t="b">
        <v>1</v>
      </c>
      <c r="F1993" s="103" t="b">
        <v>0</v>
      </c>
      <c r="G1993" s="103" t="b">
        <v>0</v>
      </c>
    </row>
    <row r="1994" spans="1:7" ht="15">
      <c r="A1994" s="105" t="s">
        <v>409</v>
      </c>
      <c r="B1994" s="103">
        <v>7</v>
      </c>
      <c r="C1994" s="107">
        <v>0.004923387779551094</v>
      </c>
      <c r="D1994" s="103" t="s">
        <v>335</v>
      </c>
      <c r="E1994" s="103" t="b">
        <v>1</v>
      </c>
      <c r="F1994" s="103" t="b">
        <v>0</v>
      </c>
      <c r="G1994" s="103" t="b">
        <v>0</v>
      </c>
    </row>
    <row r="1995" spans="1:7" ht="15">
      <c r="A1995" s="105" t="s">
        <v>483</v>
      </c>
      <c r="B1995" s="103">
        <v>7</v>
      </c>
      <c r="C1995" s="107">
        <v>0.004923387779551094</v>
      </c>
      <c r="D1995" s="103" t="s">
        <v>335</v>
      </c>
      <c r="E1995" s="103" t="b">
        <v>0</v>
      </c>
      <c r="F1995" s="103" t="b">
        <v>0</v>
      </c>
      <c r="G1995" s="103" t="b">
        <v>0</v>
      </c>
    </row>
    <row r="1996" spans="1:7" ht="15">
      <c r="A1996" s="105" t="s">
        <v>380</v>
      </c>
      <c r="B1996" s="103">
        <v>6</v>
      </c>
      <c r="C1996" s="107">
        <v>0.004220046668186653</v>
      </c>
      <c r="D1996" s="103" t="s">
        <v>335</v>
      </c>
      <c r="E1996" s="103" t="b">
        <v>0</v>
      </c>
      <c r="F1996" s="103" t="b">
        <v>0</v>
      </c>
      <c r="G1996" s="103" t="b">
        <v>0</v>
      </c>
    </row>
    <row r="1997" spans="1:7" ht="15">
      <c r="A1997" s="105" t="s">
        <v>546</v>
      </c>
      <c r="B1997" s="103">
        <v>5</v>
      </c>
      <c r="C1997" s="107">
        <v>0.00351670555682221</v>
      </c>
      <c r="D1997" s="103" t="s">
        <v>335</v>
      </c>
      <c r="E1997" s="103" t="b">
        <v>0</v>
      </c>
      <c r="F1997" s="103" t="b">
        <v>0</v>
      </c>
      <c r="G1997" s="103" t="b">
        <v>0</v>
      </c>
    </row>
    <row r="1998" spans="1:7" ht="15">
      <c r="A1998" s="105" t="s">
        <v>396</v>
      </c>
      <c r="B1998" s="103">
        <v>5</v>
      </c>
      <c r="C1998" s="107">
        <v>0.00351670555682221</v>
      </c>
      <c r="D1998" s="103" t="s">
        <v>335</v>
      </c>
      <c r="E1998" s="103" t="b">
        <v>0</v>
      </c>
      <c r="F1998" s="103" t="b">
        <v>0</v>
      </c>
      <c r="G1998" s="103" t="b">
        <v>0</v>
      </c>
    </row>
    <row r="1999" spans="1:7" ht="15">
      <c r="A1999" s="105" t="s">
        <v>543</v>
      </c>
      <c r="B1999" s="103">
        <v>4</v>
      </c>
      <c r="C1999" s="107">
        <v>0.002813364445457768</v>
      </c>
      <c r="D1999" s="103" t="s">
        <v>335</v>
      </c>
      <c r="E1999" s="103" t="b">
        <v>0</v>
      </c>
      <c r="F1999" s="103" t="b">
        <v>0</v>
      </c>
      <c r="G1999" s="103" t="b">
        <v>0</v>
      </c>
    </row>
    <row r="2000" spans="1:7" ht="15">
      <c r="A2000" s="105" t="s">
        <v>723</v>
      </c>
      <c r="B2000" s="103">
        <v>4</v>
      </c>
      <c r="C2000" s="107">
        <v>0.002813364445457768</v>
      </c>
      <c r="D2000" s="103" t="s">
        <v>335</v>
      </c>
      <c r="E2000" s="103" t="b">
        <v>0</v>
      </c>
      <c r="F2000" s="103" t="b">
        <v>0</v>
      </c>
      <c r="G2000" s="103" t="b">
        <v>0</v>
      </c>
    </row>
    <row r="2001" spans="1:7" ht="15">
      <c r="A2001" s="105" t="s">
        <v>521</v>
      </c>
      <c r="B2001" s="103">
        <v>4</v>
      </c>
      <c r="C2001" s="107">
        <v>0.002813364445457768</v>
      </c>
      <c r="D2001" s="103" t="s">
        <v>335</v>
      </c>
      <c r="E2001" s="103" t="b">
        <v>0</v>
      </c>
      <c r="F2001" s="103" t="b">
        <v>0</v>
      </c>
      <c r="G2001" s="103" t="b">
        <v>0</v>
      </c>
    </row>
    <row r="2002" spans="1:7" ht="15">
      <c r="A2002" s="105" t="s">
        <v>383</v>
      </c>
      <c r="B2002" s="103">
        <v>4</v>
      </c>
      <c r="C2002" s="107">
        <v>0.002813364445457768</v>
      </c>
      <c r="D2002" s="103" t="s">
        <v>335</v>
      </c>
      <c r="E2002" s="103" t="b">
        <v>0</v>
      </c>
      <c r="F2002" s="103" t="b">
        <v>0</v>
      </c>
      <c r="G2002" s="103" t="b">
        <v>0</v>
      </c>
    </row>
    <row r="2003" spans="1:7" ht="15">
      <c r="A2003" s="105" t="s">
        <v>355</v>
      </c>
      <c r="B2003" s="103">
        <v>4</v>
      </c>
      <c r="C2003" s="107">
        <v>0.002813364445457768</v>
      </c>
      <c r="D2003" s="103" t="s">
        <v>335</v>
      </c>
      <c r="E2003" s="103" t="b">
        <v>0</v>
      </c>
      <c r="F2003" s="103" t="b">
        <v>0</v>
      </c>
      <c r="G2003" s="103" t="b">
        <v>0</v>
      </c>
    </row>
    <row r="2004" spans="1:7" ht="15">
      <c r="A2004" s="105" t="s">
        <v>404</v>
      </c>
      <c r="B2004" s="103">
        <v>3</v>
      </c>
      <c r="C2004" s="107">
        <v>0</v>
      </c>
      <c r="D2004" s="103" t="s">
        <v>335</v>
      </c>
      <c r="E2004" s="103" t="b">
        <v>0</v>
      </c>
      <c r="F2004" s="103" t="b">
        <v>0</v>
      </c>
      <c r="G2004" s="103" t="b">
        <v>0</v>
      </c>
    </row>
    <row r="2005" spans="1:7" ht="15">
      <c r="A2005" s="105" t="s">
        <v>700</v>
      </c>
      <c r="B2005" s="103">
        <v>3</v>
      </c>
      <c r="C2005" s="107">
        <v>0.0021100233340933263</v>
      </c>
      <c r="D2005" s="103" t="s">
        <v>335</v>
      </c>
      <c r="E2005" s="103" t="b">
        <v>0</v>
      </c>
      <c r="F2005" s="103" t="b">
        <v>0</v>
      </c>
      <c r="G2005" s="103" t="b">
        <v>0</v>
      </c>
    </row>
    <row r="2006" spans="1:7" ht="15">
      <c r="A2006" s="105" t="s">
        <v>386</v>
      </c>
      <c r="B2006" s="103">
        <v>3</v>
      </c>
      <c r="C2006" s="107">
        <v>0</v>
      </c>
      <c r="D2006" s="103" t="s">
        <v>335</v>
      </c>
      <c r="E2006" s="103" t="b">
        <v>0</v>
      </c>
      <c r="F2006" s="103" t="b">
        <v>0</v>
      </c>
      <c r="G2006" s="103" t="b">
        <v>0</v>
      </c>
    </row>
    <row r="2007" spans="1:7" ht="15">
      <c r="A2007" s="105" t="s">
        <v>549</v>
      </c>
      <c r="B2007" s="103">
        <v>3</v>
      </c>
      <c r="C2007" s="107">
        <v>0.0021100233340933263</v>
      </c>
      <c r="D2007" s="103" t="s">
        <v>335</v>
      </c>
      <c r="E2007" s="103" t="b">
        <v>0</v>
      </c>
      <c r="F2007" s="103" t="b">
        <v>0</v>
      </c>
      <c r="G2007" s="103" t="b">
        <v>0</v>
      </c>
    </row>
    <row r="2008" spans="1:7" ht="15">
      <c r="A2008" s="105" t="s">
        <v>628</v>
      </c>
      <c r="B2008" s="103">
        <v>3</v>
      </c>
      <c r="C2008" s="107">
        <v>0.0021100233340933263</v>
      </c>
      <c r="D2008" s="103" t="s">
        <v>335</v>
      </c>
      <c r="E2008" s="103" t="b">
        <v>0</v>
      </c>
      <c r="F2008" s="103" t="b">
        <v>0</v>
      </c>
      <c r="G2008" s="103" t="b">
        <v>0</v>
      </c>
    </row>
    <row r="2009" spans="1:7" ht="15">
      <c r="A2009" s="105" t="s">
        <v>357</v>
      </c>
      <c r="B2009" s="103">
        <v>3</v>
      </c>
      <c r="C2009" s="107">
        <v>0.0021100233340933263</v>
      </c>
      <c r="D2009" s="103" t="s">
        <v>335</v>
      </c>
      <c r="E2009" s="103" t="b">
        <v>0</v>
      </c>
      <c r="F2009" s="103" t="b">
        <v>0</v>
      </c>
      <c r="G2009" s="103" t="b">
        <v>0</v>
      </c>
    </row>
    <row r="2010" spans="1:7" ht="15">
      <c r="A2010" s="105" t="s">
        <v>415</v>
      </c>
      <c r="B2010" s="103">
        <v>3</v>
      </c>
      <c r="C2010" s="107">
        <v>0.0021100233340933263</v>
      </c>
      <c r="D2010" s="103" t="s">
        <v>335</v>
      </c>
      <c r="E2010" s="103" t="b">
        <v>0</v>
      </c>
      <c r="F2010" s="103" t="b">
        <v>0</v>
      </c>
      <c r="G2010" s="103" t="b">
        <v>0</v>
      </c>
    </row>
    <row r="2011" spans="1:7" ht="15">
      <c r="A2011" s="105" t="s">
        <v>674</v>
      </c>
      <c r="B2011" s="103">
        <v>3</v>
      </c>
      <c r="C2011" s="107">
        <v>0.0021100233340933263</v>
      </c>
      <c r="D2011" s="103" t="s">
        <v>335</v>
      </c>
      <c r="E2011" s="103" t="b">
        <v>0</v>
      </c>
      <c r="F2011" s="103" t="b">
        <v>0</v>
      </c>
      <c r="G2011" s="103" t="b">
        <v>0</v>
      </c>
    </row>
    <row r="2012" spans="1:7" ht="15">
      <c r="A2012" s="105" t="s">
        <v>513</v>
      </c>
      <c r="B2012" s="103">
        <v>3</v>
      </c>
      <c r="C2012" s="107">
        <v>0.0021100233340933263</v>
      </c>
      <c r="D2012" s="103" t="s">
        <v>335</v>
      </c>
      <c r="E2012" s="103" t="b">
        <v>0</v>
      </c>
      <c r="F2012" s="103" t="b">
        <v>0</v>
      </c>
      <c r="G2012" s="103" t="b">
        <v>0</v>
      </c>
    </row>
    <row r="2013" spans="1:7" ht="15">
      <c r="A2013" s="105" t="s">
        <v>447</v>
      </c>
      <c r="B2013" s="103">
        <v>3</v>
      </c>
      <c r="C2013" s="107">
        <v>0.0021100233340933263</v>
      </c>
      <c r="D2013" s="103" t="s">
        <v>335</v>
      </c>
      <c r="E2013" s="103" t="b">
        <v>0</v>
      </c>
      <c r="F2013" s="103" t="b">
        <v>0</v>
      </c>
      <c r="G2013" s="103" t="b">
        <v>0</v>
      </c>
    </row>
    <row r="2014" spans="1:7" ht="15">
      <c r="A2014" s="105" t="s">
        <v>486</v>
      </c>
      <c r="B2014" s="103">
        <v>3</v>
      </c>
      <c r="C2014" s="107">
        <v>0.0021100233340933263</v>
      </c>
      <c r="D2014" s="103" t="s">
        <v>335</v>
      </c>
      <c r="E2014" s="103" t="b">
        <v>0</v>
      </c>
      <c r="F2014" s="103" t="b">
        <v>0</v>
      </c>
      <c r="G2014" s="103" t="b">
        <v>0</v>
      </c>
    </row>
    <row r="2015" spans="1:7" ht="15">
      <c r="A2015" s="105" t="s">
        <v>370</v>
      </c>
      <c r="B2015" s="103">
        <v>2</v>
      </c>
      <c r="C2015" s="107">
        <v>0</v>
      </c>
      <c r="D2015" s="103" t="s">
        <v>335</v>
      </c>
      <c r="E2015" s="103" t="b">
        <v>0</v>
      </c>
      <c r="F2015" s="103" t="b">
        <v>0</v>
      </c>
      <c r="G2015" s="103" t="b">
        <v>0</v>
      </c>
    </row>
    <row r="2016" spans="1:7" ht="15">
      <c r="A2016" s="105" t="s">
        <v>368</v>
      </c>
      <c r="B2016" s="103">
        <v>2</v>
      </c>
      <c r="C2016" s="107">
        <v>0.001406682222728884</v>
      </c>
      <c r="D2016" s="103" t="s">
        <v>335</v>
      </c>
      <c r="E2016" s="103" t="b">
        <v>0</v>
      </c>
      <c r="F2016" s="103" t="b">
        <v>0</v>
      </c>
      <c r="G2016" s="103" t="b">
        <v>0</v>
      </c>
    </row>
    <row r="2017" spans="1:7" ht="15">
      <c r="A2017" s="105" t="s">
        <v>713</v>
      </c>
      <c r="B2017" s="103">
        <v>2</v>
      </c>
      <c r="C2017" s="107">
        <v>0.001406682222728884</v>
      </c>
      <c r="D2017" s="103" t="s">
        <v>335</v>
      </c>
      <c r="E2017" s="103" t="b">
        <v>0</v>
      </c>
      <c r="F2017" s="103" t="b">
        <v>0</v>
      </c>
      <c r="G2017" s="103" t="b">
        <v>0</v>
      </c>
    </row>
    <row r="2018" spans="1:7" ht="15">
      <c r="A2018" s="105" t="s">
        <v>523</v>
      </c>
      <c r="B2018" s="103">
        <v>2</v>
      </c>
      <c r="C2018" s="107">
        <v>0.001406682222728884</v>
      </c>
      <c r="D2018" s="103" t="s">
        <v>335</v>
      </c>
      <c r="E2018" s="103" t="b">
        <v>0</v>
      </c>
      <c r="F2018" s="103" t="b">
        <v>0</v>
      </c>
      <c r="G2018" s="103" t="b">
        <v>0</v>
      </c>
    </row>
    <row r="2019" spans="1:7" ht="15">
      <c r="A2019" s="105" t="s">
        <v>1299</v>
      </c>
      <c r="B2019" s="103">
        <v>2</v>
      </c>
      <c r="C2019" s="107">
        <v>0.001406682222728884</v>
      </c>
      <c r="D2019" s="103" t="s">
        <v>335</v>
      </c>
      <c r="E2019" s="103" t="b">
        <v>0</v>
      </c>
      <c r="F2019" s="103" t="b">
        <v>0</v>
      </c>
      <c r="G2019" s="103" t="b">
        <v>0</v>
      </c>
    </row>
    <row r="2020" spans="1:7" ht="15">
      <c r="A2020" s="105" t="s">
        <v>450</v>
      </c>
      <c r="B2020" s="103">
        <v>2</v>
      </c>
      <c r="C2020" s="107">
        <v>0.001406682222728884</v>
      </c>
      <c r="D2020" s="103" t="s">
        <v>335</v>
      </c>
      <c r="E2020" s="103" t="b">
        <v>0</v>
      </c>
      <c r="F2020" s="103" t="b">
        <v>0</v>
      </c>
      <c r="G2020" s="103" t="b">
        <v>0</v>
      </c>
    </row>
    <row r="2021" spans="1:7" ht="15">
      <c r="A2021" s="105" t="s">
        <v>362</v>
      </c>
      <c r="B2021" s="103">
        <v>2</v>
      </c>
      <c r="C2021" s="107">
        <v>0</v>
      </c>
      <c r="D2021" s="103" t="s">
        <v>335</v>
      </c>
      <c r="E2021" s="103" t="b">
        <v>0</v>
      </c>
      <c r="F2021" s="103" t="b">
        <v>0</v>
      </c>
      <c r="G2021" s="103" t="b">
        <v>0</v>
      </c>
    </row>
    <row r="2022" spans="1:7" ht="15">
      <c r="A2022" s="105" t="s">
        <v>766</v>
      </c>
      <c r="B2022" s="103">
        <v>2</v>
      </c>
      <c r="C2022" s="107">
        <v>0</v>
      </c>
      <c r="D2022" s="103" t="s">
        <v>335</v>
      </c>
      <c r="E2022" s="103" t="b">
        <v>0</v>
      </c>
      <c r="F2022" s="103" t="b">
        <v>0</v>
      </c>
      <c r="G2022" s="103" t="b">
        <v>0</v>
      </c>
    </row>
    <row r="2023" spans="1:7" ht="15">
      <c r="A2023" s="105" t="s">
        <v>581</v>
      </c>
      <c r="B2023" s="103">
        <v>2</v>
      </c>
      <c r="C2023" s="107">
        <v>0</v>
      </c>
      <c r="D2023" s="103" t="s">
        <v>335</v>
      </c>
      <c r="E2023" s="103" t="b">
        <v>0</v>
      </c>
      <c r="F2023" s="103" t="b">
        <v>0</v>
      </c>
      <c r="G2023" s="103" t="b">
        <v>0</v>
      </c>
    </row>
    <row r="2024" spans="1:7" ht="15">
      <c r="A2024" s="105" t="s">
        <v>371</v>
      </c>
      <c r="B2024" s="103">
        <v>2</v>
      </c>
      <c r="C2024" s="107">
        <v>0.001406682222728884</v>
      </c>
      <c r="D2024" s="103" t="s">
        <v>335</v>
      </c>
      <c r="E2024" s="103" t="b">
        <v>0</v>
      </c>
      <c r="F2024" s="103" t="b">
        <v>0</v>
      </c>
      <c r="G2024" s="103" t="b">
        <v>0</v>
      </c>
    </row>
    <row r="2025" spans="1:7" ht="15">
      <c r="A2025" s="105" t="s">
        <v>545</v>
      </c>
      <c r="B2025" s="103">
        <v>2</v>
      </c>
      <c r="C2025" s="107">
        <v>0.001406682222728884</v>
      </c>
      <c r="D2025" s="103" t="s">
        <v>335</v>
      </c>
      <c r="E2025" s="103" t="b">
        <v>0</v>
      </c>
      <c r="F2025" s="103" t="b">
        <v>0</v>
      </c>
      <c r="G2025" s="103" t="b">
        <v>0</v>
      </c>
    </row>
    <row r="2026" spans="1:7" ht="15">
      <c r="A2026" s="105" t="s">
        <v>596</v>
      </c>
      <c r="B2026" s="103">
        <v>2</v>
      </c>
      <c r="C2026" s="107">
        <v>0.001406682222728884</v>
      </c>
      <c r="D2026" s="103" t="s">
        <v>335</v>
      </c>
      <c r="E2026" s="103" t="b">
        <v>0</v>
      </c>
      <c r="F2026" s="103" t="b">
        <v>0</v>
      </c>
      <c r="G2026" s="103" t="b">
        <v>0</v>
      </c>
    </row>
    <row r="2027" spans="1:7" ht="15">
      <c r="A2027" s="105" t="s">
        <v>1289</v>
      </c>
      <c r="B2027" s="103">
        <v>2</v>
      </c>
      <c r="C2027" s="107">
        <v>0.001406682222728884</v>
      </c>
      <c r="D2027" s="103" t="s">
        <v>335</v>
      </c>
      <c r="E2027" s="103" t="b">
        <v>0</v>
      </c>
      <c r="F2027" s="103" t="b">
        <v>0</v>
      </c>
      <c r="G2027" s="103" t="b">
        <v>0</v>
      </c>
    </row>
    <row r="2028" spans="1:7" ht="15">
      <c r="A2028" s="105" t="s">
        <v>425</v>
      </c>
      <c r="B2028" s="103">
        <v>2</v>
      </c>
      <c r="C2028" s="107">
        <v>0.001406682222728884</v>
      </c>
      <c r="D2028" s="103" t="s">
        <v>335</v>
      </c>
      <c r="E2028" s="103" t="b">
        <v>0</v>
      </c>
      <c r="F2028" s="103" t="b">
        <v>0</v>
      </c>
      <c r="G2028" s="103" t="b">
        <v>0</v>
      </c>
    </row>
    <row r="2029" spans="1:7" ht="15">
      <c r="A2029" s="105" t="s">
        <v>427</v>
      </c>
      <c r="B2029" s="103">
        <v>2</v>
      </c>
      <c r="C2029" s="107">
        <v>0.001406682222728884</v>
      </c>
      <c r="D2029" s="103" t="s">
        <v>335</v>
      </c>
      <c r="E2029" s="103" t="b">
        <v>0</v>
      </c>
      <c r="F2029" s="103" t="b">
        <v>0</v>
      </c>
      <c r="G2029" s="103" t="b">
        <v>0</v>
      </c>
    </row>
    <row r="2030" spans="1:7" ht="15">
      <c r="A2030" s="105" t="s">
        <v>512</v>
      </c>
      <c r="B2030" s="103">
        <v>2</v>
      </c>
      <c r="C2030" s="107">
        <v>0.001406682222728884</v>
      </c>
      <c r="D2030" s="103" t="s">
        <v>335</v>
      </c>
      <c r="E2030" s="103" t="b">
        <v>0</v>
      </c>
      <c r="F2030" s="103" t="b">
        <v>0</v>
      </c>
      <c r="G2030" s="103" t="b">
        <v>0</v>
      </c>
    </row>
    <row r="2031" spans="1:7" ht="15">
      <c r="A2031" s="105" t="s">
        <v>361</v>
      </c>
      <c r="B2031" s="103">
        <v>2</v>
      </c>
      <c r="C2031" s="107">
        <v>0.001406682222728884</v>
      </c>
      <c r="D2031" s="103" t="s">
        <v>335</v>
      </c>
      <c r="E2031" s="103" t="b">
        <v>0</v>
      </c>
      <c r="F2031" s="103" t="b">
        <v>0</v>
      </c>
      <c r="G2031" s="103" t="b">
        <v>0</v>
      </c>
    </row>
    <row r="2032" spans="1:7" ht="15">
      <c r="A2032" s="105" t="s">
        <v>359</v>
      </c>
      <c r="B2032" s="103">
        <v>2</v>
      </c>
      <c r="C2032" s="107">
        <v>0.001406682222728884</v>
      </c>
      <c r="D2032" s="103" t="s">
        <v>335</v>
      </c>
      <c r="E2032" s="103" t="b">
        <v>0</v>
      </c>
      <c r="F2032" s="103" t="b">
        <v>0</v>
      </c>
      <c r="G2032" s="103" t="b">
        <v>0</v>
      </c>
    </row>
    <row r="2033" spans="1:7" ht="15">
      <c r="A2033" s="105" t="s">
        <v>457</v>
      </c>
      <c r="B2033" s="103">
        <v>2</v>
      </c>
      <c r="C2033" s="107">
        <v>0.001406682222728884</v>
      </c>
      <c r="D2033" s="103" t="s">
        <v>335</v>
      </c>
      <c r="E2033" s="103" t="b">
        <v>0</v>
      </c>
      <c r="F2033" s="103" t="b">
        <v>0</v>
      </c>
      <c r="G2033" s="103" t="b">
        <v>0</v>
      </c>
    </row>
    <row r="2034" spans="1:7" ht="15">
      <c r="A2034" s="105" t="s">
        <v>1291</v>
      </c>
      <c r="B2034" s="103">
        <v>2</v>
      </c>
      <c r="C2034" s="107">
        <v>0.001406682222728884</v>
      </c>
      <c r="D2034" s="103" t="s">
        <v>335</v>
      </c>
      <c r="E2034" s="103" t="b">
        <v>0</v>
      </c>
      <c r="F2034" s="103" t="b">
        <v>0</v>
      </c>
      <c r="G2034" s="103" t="b">
        <v>0</v>
      </c>
    </row>
    <row r="2035" spans="1:7" ht="15">
      <c r="A2035" s="105" t="s">
        <v>1292</v>
      </c>
      <c r="B2035" s="103">
        <v>2</v>
      </c>
      <c r="C2035" s="107">
        <v>0.001406682222728884</v>
      </c>
      <c r="D2035" s="103" t="s">
        <v>335</v>
      </c>
      <c r="E2035" s="103" t="b">
        <v>0</v>
      </c>
      <c r="F2035" s="103" t="b">
        <v>0</v>
      </c>
      <c r="G2035" s="103" t="b">
        <v>0</v>
      </c>
    </row>
    <row r="2036" spans="1:7" ht="15">
      <c r="A2036" s="105" t="s">
        <v>888</v>
      </c>
      <c r="B2036" s="103">
        <v>2</v>
      </c>
      <c r="C2036" s="107">
        <v>0.001406682222728884</v>
      </c>
      <c r="D2036" s="103" t="s">
        <v>335</v>
      </c>
      <c r="E2036" s="103" t="b">
        <v>0</v>
      </c>
      <c r="F2036" s="103" t="b">
        <v>0</v>
      </c>
      <c r="G2036" s="103" t="b">
        <v>0</v>
      </c>
    </row>
    <row r="2037" spans="1:7" ht="15">
      <c r="A2037" s="105" t="s">
        <v>1293</v>
      </c>
      <c r="B2037" s="103">
        <v>2</v>
      </c>
      <c r="C2037" s="107">
        <v>0.001406682222728884</v>
      </c>
      <c r="D2037" s="103" t="s">
        <v>335</v>
      </c>
      <c r="E2037" s="103" t="b">
        <v>0</v>
      </c>
      <c r="F2037" s="103" t="b">
        <v>0</v>
      </c>
      <c r="G2037" s="103" t="b">
        <v>0</v>
      </c>
    </row>
    <row r="2038" spans="1:7" ht="15">
      <c r="A2038" s="105" t="s">
        <v>519</v>
      </c>
      <c r="B2038" s="103">
        <v>2</v>
      </c>
      <c r="C2038" s="107">
        <v>0.001406682222728884</v>
      </c>
      <c r="D2038" s="103" t="s">
        <v>335</v>
      </c>
      <c r="E2038" s="103" t="b">
        <v>0</v>
      </c>
      <c r="F2038" s="103" t="b">
        <v>0</v>
      </c>
      <c r="G2038" s="103" t="b">
        <v>0</v>
      </c>
    </row>
    <row r="2039" spans="1:7" ht="15">
      <c r="A2039" s="105" t="s">
        <v>1294</v>
      </c>
      <c r="B2039" s="103">
        <v>2</v>
      </c>
      <c r="C2039" s="107">
        <v>0.001406682222728884</v>
      </c>
      <c r="D2039" s="103" t="s">
        <v>335</v>
      </c>
      <c r="E2039" s="103" t="b">
        <v>0</v>
      </c>
      <c r="F2039" s="103" t="b">
        <v>0</v>
      </c>
      <c r="G2039" s="103" t="b">
        <v>0</v>
      </c>
    </row>
    <row r="2040" spans="1:7" ht="15">
      <c r="A2040" s="105" t="s">
        <v>501</v>
      </c>
      <c r="B2040" s="103">
        <v>2</v>
      </c>
      <c r="C2040" s="107">
        <v>0.001406682222728884</v>
      </c>
      <c r="D2040" s="103" t="s">
        <v>335</v>
      </c>
      <c r="E2040" s="103" t="b">
        <v>0</v>
      </c>
      <c r="F2040" s="103" t="b">
        <v>0</v>
      </c>
      <c r="G2040" s="103" t="b">
        <v>0</v>
      </c>
    </row>
    <row r="2041" spans="1:7" ht="15">
      <c r="A2041" s="105" t="s">
        <v>440</v>
      </c>
      <c r="B2041" s="103">
        <v>2</v>
      </c>
      <c r="C2041" s="107">
        <v>0.001406682222728884</v>
      </c>
      <c r="D2041" s="103" t="s">
        <v>335</v>
      </c>
      <c r="E2041" s="103" t="b">
        <v>0</v>
      </c>
      <c r="F2041" s="103" t="b">
        <v>0</v>
      </c>
      <c r="G2041" s="103" t="b">
        <v>0</v>
      </c>
    </row>
    <row r="2042" spans="1:7" ht="15">
      <c r="A2042" s="105" t="s">
        <v>595</v>
      </c>
      <c r="B2042" s="103">
        <v>2</v>
      </c>
      <c r="C2042" s="107">
        <v>0.001406682222728884</v>
      </c>
      <c r="D2042" s="103" t="s">
        <v>335</v>
      </c>
      <c r="E2042" s="103" t="b">
        <v>0</v>
      </c>
      <c r="F2042" s="103" t="b">
        <v>0</v>
      </c>
      <c r="G2042" s="103" t="b">
        <v>0</v>
      </c>
    </row>
    <row r="2043" spans="1:7" ht="15">
      <c r="A2043" s="105" t="s">
        <v>469</v>
      </c>
      <c r="B2043" s="103">
        <v>2</v>
      </c>
      <c r="C2043" s="107">
        <v>0.001406682222728884</v>
      </c>
      <c r="D2043" s="103" t="s">
        <v>335</v>
      </c>
      <c r="E2043" s="103" t="b">
        <v>0</v>
      </c>
      <c r="F2043" s="103" t="b">
        <v>0</v>
      </c>
      <c r="G2043" s="103" t="b">
        <v>0</v>
      </c>
    </row>
    <row r="2044" spans="1:7" ht="15">
      <c r="A2044" s="105" t="s">
        <v>410</v>
      </c>
      <c r="B2044" s="103">
        <v>2</v>
      </c>
      <c r="C2044" s="107">
        <v>0.001406682222728884</v>
      </c>
      <c r="D2044" s="103" t="s">
        <v>335</v>
      </c>
      <c r="E2044" s="103" t="b">
        <v>0</v>
      </c>
      <c r="F2044" s="103" t="b">
        <v>0</v>
      </c>
      <c r="G2044" s="103" t="b">
        <v>0</v>
      </c>
    </row>
    <row r="2045" spans="1:7" ht="15">
      <c r="A2045" s="105" t="s">
        <v>434</v>
      </c>
      <c r="B2045" s="103">
        <v>2</v>
      </c>
      <c r="C2045" s="107">
        <v>0.001406682222728884</v>
      </c>
      <c r="D2045" s="103" t="s">
        <v>335</v>
      </c>
      <c r="E2045" s="103" t="b">
        <v>0</v>
      </c>
      <c r="F2045" s="103" t="b">
        <v>0</v>
      </c>
      <c r="G2045" s="103" t="b">
        <v>0</v>
      </c>
    </row>
    <row r="2046" spans="1:7" ht="15">
      <c r="A2046" s="105" t="s">
        <v>485</v>
      </c>
      <c r="B2046" s="103">
        <v>2</v>
      </c>
      <c r="C2046" s="107">
        <v>0.001406682222728884</v>
      </c>
      <c r="D2046" s="103" t="s">
        <v>335</v>
      </c>
      <c r="E2046" s="103" t="b">
        <v>0</v>
      </c>
      <c r="F2046" s="103" t="b">
        <v>0</v>
      </c>
      <c r="G2046" s="103" t="b">
        <v>0</v>
      </c>
    </row>
    <row r="2047" spans="1:7" ht="15">
      <c r="A2047" s="105" t="s">
        <v>366</v>
      </c>
      <c r="B2047" s="103">
        <v>2</v>
      </c>
      <c r="C2047" s="107">
        <v>0.001406682222728884</v>
      </c>
      <c r="D2047" s="103" t="s">
        <v>335</v>
      </c>
      <c r="E2047" s="103" t="b">
        <v>0</v>
      </c>
      <c r="F2047" s="103" t="b">
        <v>0</v>
      </c>
      <c r="G2047" s="103" t="b">
        <v>0</v>
      </c>
    </row>
    <row r="2048" spans="1:7" ht="15">
      <c r="A2048" s="105" t="s">
        <v>794</v>
      </c>
      <c r="B2048" s="103">
        <v>2</v>
      </c>
      <c r="C2048" s="107">
        <v>0.001406682222728884</v>
      </c>
      <c r="D2048" s="103" t="s">
        <v>335</v>
      </c>
      <c r="E2048" s="103" t="b">
        <v>0</v>
      </c>
      <c r="F2048" s="103" t="b">
        <v>0</v>
      </c>
      <c r="G2048" s="10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1349</v>
      </c>
      <c r="B1" s="13" t="s">
        <v>1350</v>
      </c>
      <c r="C1" s="13" t="s">
        <v>1340</v>
      </c>
      <c r="D1" s="13" t="s">
        <v>1344</v>
      </c>
      <c r="E1" s="13" t="s">
        <v>1351</v>
      </c>
      <c r="F1" s="13" t="s">
        <v>144</v>
      </c>
      <c r="G1" s="13" t="s">
        <v>1352</v>
      </c>
      <c r="H1" s="13" t="s">
        <v>1353</v>
      </c>
      <c r="I1" s="13" t="s">
        <v>1354</v>
      </c>
      <c r="J1" s="13" t="s">
        <v>1355</v>
      </c>
      <c r="K1" s="13" t="s">
        <v>1356</v>
      </c>
      <c r="L1" s="13" t="s">
        <v>1357</v>
      </c>
    </row>
    <row r="2" spans="1:12" ht="15">
      <c r="A2" s="103" t="s">
        <v>353</v>
      </c>
      <c r="B2" s="103" t="s">
        <v>356</v>
      </c>
      <c r="C2" s="103">
        <v>36</v>
      </c>
      <c r="D2" s="107">
        <v>0.005119086469494534</v>
      </c>
      <c r="E2" s="107">
        <v>2.1278791302501294</v>
      </c>
      <c r="F2" s="103" t="s">
        <v>1345</v>
      </c>
      <c r="G2" s="103" t="b">
        <v>0</v>
      </c>
      <c r="H2" s="103" t="b">
        <v>0</v>
      </c>
      <c r="I2" s="103" t="b">
        <v>0</v>
      </c>
      <c r="J2" s="103" t="b">
        <v>0</v>
      </c>
      <c r="K2" s="103" t="b">
        <v>0</v>
      </c>
      <c r="L2" s="103" t="b">
        <v>0</v>
      </c>
    </row>
    <row r="3" spans="1:12" ht="15">
      <c r="A3" s="105" t="s">
        <v>352</v>
      </c>
      <c r="B3" s="103" t="s">
        <v>354</v>
      </c>
      <c r="C3" s="103">
        <v>31</v>
      </c>
      <c r="D3" s="107">
        <v>0.0030963381357054847</v>
      </c>
      <c r="E3" s="107">
        <v>2.0062267556010447</v>
      </c>
      <c r="F3" s="103" t="s">
        <v>1345</v>
      </c>
      <c r="G3" s="103" t="b">
        <v>0</v>
      </c>
      <c r="H3" s="103" t="b">
        <v>0</v>
      </c>
      <c r="I3" s="103" t="b">
        <v>0</v>
      </c>
      <c r="J3" s="103" t="b">
        <v>0</v>
      </c>
      <c r="K3" s="103" t="b">
        <v>0</v>
      </c>
      <c r="L3" s="103" t="b">
        <v>0</v>
      </c>
    </row>
    <row r="4" spans="1:12" ht="15">
      <c r="A4" s="105" t="s">
        <v>373</v>
      </c>
      <c r="B4" s="103" t="s">
        <v>369</v>
      </c>
      <c r="C4" s="103">
        <v>21</v>
      </c>
      <c r="D4" s="107">
        <v>0.0023917090125521994</v>
      </c>
      <c r="E4" s="107">
        <v>2.448214281109497</v>
      </c>
      <c r="F4" s="103" t="s">
        <v>1345</v>
      </c>
      <c r="G4" s="103" t="b">
        <v>0</v>
      </c>
      <c r="H4" s="103" t="b">
        <v>0</v>
      </c>
      <c r="I4" s="103" t="b">
        <v>0</v>
      </c>
      <c r="J4" s="103" t="b">
        <v>0</v>
      </c>
      <c r="K4" s="103" t="b">
        <v>0</v>
      </c>
      <c r="L4" s="103" t="b">
        <v>0</v>
      </c>
    </row>
    <row r="5" spans="1:12" ht="15">
      <c r="A5" s="105" t="s">
        <v>352</v>
      </c>
      <c r="B5" s="103" t="s">
        <v>375</v>
      </c>
      <c r="C5" s="103">
        <v>14</v>
      </c>
      <c r="D5" s="107">
        <v>0.0026682064101377213</v>
      </c>
      <c r="E5" s="107">
        <v>1.9281648258480237</v>
      </c>
      <c r="F5" s="103" t="s">
        <v>1345</v>
      </c>
      <c r="G5" s="103" t="b">
        <v>0</v>
      </c>
      <c r="H5" s="103" t="b">
        <v>0</v>
      </c>
      <c r="I5" s="103" t="b">
        <v>0</v>
      </c>
      <c r="J5" s="103" t="b">
        <v>0</v>
      </c>
      <c r="K5" s="103" t="b">
        <v>0</v>
      </c>
      <c r="L5" s="103" t="b">
        <v>0</v>
      </c>
    </row>
    <row r="6" spans="1:12" ht="15">
      <c r="A6" s="105" t="s">
        <v>387</v>
      </c>
      <c r="B6" s="103" t="s">
        <v>420</v>
      </c>
      <c r="C6" s="103">
        <v>11</v>
      </c>
      <c r="D6" s="107">
        <v>0.0017041739432247399</v>
      </c>
      <c r="E6" s="107">
        <v>2.5601880405534296</v>
      </c>
      <c r="F6" s="103" t="s">
        <v>1345</v>
      </c>
      <c r="G6" s="103" t="b">
        <v>0</v>
      </c>
      <c r="H6" s="103" t="b">
        <v>0</v>
      </c>
      <c r="I6" s="103" t="b">
        <v>0</v>
      </c>
      <c r="J6" s="103" t="b">
        <v>0</v>
      </c>
      <c r="K6" s="103" t="b">
        <v>0</v>
      </c>
      <c r="L6" s="103" t="b">
        <v>0</v>
      </c>
    </row>
    <row r="7" spans="1:12" ht="15">
      <c r="A7" s="105" t="s">
        <v>384</v>
      </c>
      <c r="B7" s="103" t="s">
        <v>412</v>
      </c>
      <c r="C7" s="103">
        <v>11</v>
      </c>
      <c r="D7" s="107">
        <v>0.0029400958284033617</v>
      </c>
      <c r="E7" s="107">
        <v>2.4975758959389975</v>
      </c>
      <c r="F7" s="103" t="s">
        <v>1345</v>
      </c>
      <c r="G7" s="103" t="b">
        <v>0</v>
      </c>
      <c r="H7" s="103" t="b">
        <v>0</v>
      </c>
      <c r="I7" s="103" t="b">
        <v>0</v>
      </c>
      <c r="J7" s="103" t="b">
        <v>0</v>
      </c>
      <c r="K7" s="103" t="b">
        <v>0</v>
      </c>
      <c r="L7" s="103" t="b">
        <v>0</v>
      </c>
    </row>
    <row r="8" spans="1:12" ht="15">
      <c r="A8" s="105" t="s">
        <v>429</v>
      </c>
      <c r="B8" s="103" t="s">
        <v>430</v>
      </c>
      <c r="C8" s="103">
        <v>10</v>
      </c>
      <c r="D8" s="107">
        <v>0.001549249039295218</v>
      </c>
      <c r="E8" s="107">
        <v>2.7078515916152535</v>
      </c>
      <c r="F8" s="103" t="s">
        <v>1345</v>
      </c>
      <c r="G8" s="103" t="b">
        <v>0</v>
      </c>
      <c r="H8" s="103" t="b">
        <v>0</v>
      </c>
      <c r="I8" s="103" t="b">
        <v>0</v>
      </c>
      <c r="J8" s="103" t="b">
        <v>0</v>
      </c>
      <c r="K8" s="103" t="b">
        <v>0</v>
      </c>
      <c r="L8" s="103" t="b">
        <v>0</v>
      </c>
    </row>
    <row r="9" spans="1:12" ht="15">
      <c r="A9" s="105" t="s">
        <v>420</v>
      </c>
      <c r="B9" s="103" t="s">
        <v>359</v>
      </c>
      <c r="C9" s="103">
        <v>9</v>
      </c>
      <c r="D9" s="107">
        <v>0.0013943241353656963</v>
      </c>
      <c r="E9" s="107">
        <v>2.1849728463349156</v>
      </c>
      <c r="F9" s="103" t="s">
        <v>1345</v>
      </c>
      <c r="G9" s="103" t="b">
        <v>0</v>
      </c>
      <c r="H9" s="103" t="b">
        <v>0</v>
      </c>
      <c r="I9" s="103" t="b">
        <v>0</v>
      </c>
      <c r="J9" s="103" t="b">
        <v>0</v>
      </c>
      <c r="K9" s="103" t="b">
        <v>0</v>
      </c>
      <c r="L9" s="103" t="b">
        <v>0</v>
      </c>
    </row>
    <row r="10" spans="1:12" ht="15">
      <c r="A10" s="105" t="s">
        <v>364</v>
      </c>
      <c r="B10" s="103" t="s">
        <v>384</v>
      </c>
      <c r="C10" s="103">
        <v>9</v>
      </c>
      <c r="D10" s="107">
        <v>0.0024055329505118413</v>
      </c>
      <c r="E10" s="107">
        <v>2.0916669575956846</v>
      </c>
      <c r="F10" s="103" t="s">
        <v>1345</v>
      </c>
      <c r="G10" s="103" t="b">
        <v>0</v>
      </c>
      <c r="H10" s="103" t="b">
        <v>0</v>
      </c>
      <c r="I10" s="103" t="b">
        <v>0</v>
      </c>
      <c r="J10" s="103" t="b">
        <v>0</v>
      </c>
      <c r="K10" s="103" t="b">
        <v>0</v>
      </c>
      <c r="L10" s="103" t="b">
        <v>0</v>
      </c>
    </row>
    <row r="11" spans="1:12" ht="15">
      <c r="A11" s="105" t="s">
        <v>357</v>
      </c>
      <c r="B11" s="103" t="s">
        <v>358</v>
      </c>
      <c r="C11" s="103">
        <v>8</v>
      </c>
      <c r="D11" s="107">
        <v>0.0011375747709987854</v>
      </c>
      <c r="E11" s="107">
        <v>1.618179987531116</v>
      </c>
      <c r="F11" s="103" t="s">
        <v>1345</v>
      </c>
      <c r="G11" s="103" t="b">
        <v>0</v>
      </c>
      <c r="H11" s="103" t="b">
        <v>0</v>
      </c>
      <c r="I11" s="103" t="b">
        <v>0</v>
      </c>
      <c r="J11" s="103" t="b">
        <v>0</v>
      </c>
      <c r="K11" s="103" t="b">
        <v>0</v>
      </c>
      <c r="L11" s="103" t="b">
        <v>0</v>
      </c>
    </row>
    <row r="12" spans="1:12" ht="15">
      <c r="A12" s="105" t="s">
        <v>459</v>
      </c>
      <c r="B12" s="103" t="s">
        <v>361</v>
      </c>
      <c r="C12" s="103">
        <v>8</v>
      </c>
      <c r="D12" s="107">
        <v>0.001524689377221555</v>
      </c>
      <c r="E12" s="107">
        <v>2.2623631847646597</v>
      </c>
      <c r="F12" s="103" t="s">
        <v>1345</v>
      </c>
      <c r="G12" s="103" t="b">
        <v>0</v>
      </c>
      <c r="H12" s="103" t="b">
        <v>0</v>
      </c>
      <c r="I12" s="103" t="b">
        <v>0</v>
      </c>
      <c r="J12" s="103" t="b">
        <v>0</v>
      </c>
      <c r="K12" s="103" t="b">
        <v>0</v>
      </c>
      <c r="L12" s="103" t="b">
        <v>0</v>
      </c>
    </row>
    <row r="13" spans="1:12" ht="15">
      <c r="A13" s="105" t="s">
        <v>442</v>
      </c>
      <c r="B13" s="103" t="s">
        <v>426</v>
      </c>
      <c r="C13" s="103">
        <v>8</v>
      </c>
      <c r="D13" s="107">
        <v>0.0021382515115660815</v>
      </c>
      <c r="E13" s="107">
        <v>2.6523342637654217</v>
      </c>
      <c r="F13" s="103" t="s">
        <v>1345</v>
      </c>
      <c r="G13" s="103" t="b">
        <v>0</v>
      </c>
      <c r="H13" s="103" t="b">
        <v>0</v>
      </c>
      <c r="I13" s="103" t="b">
        <v>0</v>
      </c>
      <c r="J13" s="103" t="b">
        <v>0</v>
      </c>
      <c r="K13" s="103" t="b">
        <v>0</v>
      </c>
      <c r="L13" s="103" t="b">
        <v>0</v>
      </c>
    </row>
    <row r="14" spans="1:12" ht="15">
      <c r="A14" s="105" t="s">
        <v>494</v>
      </c>
      <c r="B14" s="103" t="s">
        <v>495</v>
      </c>
      <c r="C14" s="103">
        <v>8</v>
      </c>
      <c r="D14" s="107">
        <v>0.0021382515115660815</v>
      </c>
      <c r="E14" s="107">
        <v>2.8875469749397595</v>
      </c>
      <c r="F14" s="103" t="s">
        <v>1345</v>
      </c>
      <c r="G14" s="103" t="b">
        <v>0</v>
      </c>
      <c r="H14" s="103" t="b">
        <v>0</v>
      </c>
      <c r="I14" s="103" t="b">
        <v>0</v>
      </c>
      <c r="J14" s="103" t="b">
        <v>0</v>
      </c>
      <c r="K14" s="103" t="b">
        <v>0</v>
      </c>
      <c r="L14" s="103" t="b">
        <v>0</v>
      </c>
    </row>
    <row r="15" spans="1:12" ht="15">
      <c r="A15" s="105" t="s">
        <v>409</v>
      </c>
      <c r="B15" s="103" t="s">
        <v>483</v>
      </c>
      <c r="C15" s="103">
        <v>7</v>
      </c>
      <c r="D15" s="107">
        <v>0.0015322447921753979</v>
      </c>
      <c r="E15" s="107">
        <v>2.653463768906392</v>
      </c>
      <c r="F15" s="103" t="s">
        <v>1345</v>
      </c>
      <c r="G15" s="103" t="b">
        <v>1</v>
      </c>
      <c r="H15" s="103" t="b">
        <v>0</v>
      </c>
      <c r="I15" s="103" t="b">
        <v>0</v>
      </c>
      <c r="J15" s="103" t="b">
        <v>0</v>
      </c>
      <c r="K15" s="103" t="b">
        <v>0</v>
      </c>
      <c r="L15" s="103" t="b">
        <v>0</v>
      </c>
    </row>
    <row r="16" spans="1:12" ht="15">
      <c r="A16" s="105" t="s">
        <v>367</v>
      </c>
      <c r="B16" s="103" t="s">
        <v>395</v>
      </c>
      <c r="C16" s="103">
        <v>6</v>
      </c>
      <c r="D16" s="107">
        <v>0.0011435170329161662</v>
      </c>
      <c r="E16" s="107">
        <v>2.080237495814903</v>
      </c>
      <c r="F16" s="103" t="s">
        <v>1345</v>
      </c>
      <c r="G16" s="103" t="b">
        <v>0</v>
      </c>
      <c r="H16" s="103" t="b">
        <v>0</v>
      </c>
      <c r="I16" s="103" t="b">
        <v>0</v>
      </c>
      <c r="J16" s="103" t="b">
        <v>0</v>
      </c>
      <c r="K16" s="103" t="b">
        <v>0</v>
      </c>
      <c r="L16" s="103" t="b">
        <v>0</v>
      </c>
    </row>
    <row r="17" spans="1:12" ht="15">
      <c r="A17" s="105" t="s">
        <v>386</v>
      </c>
      <c r="B17" s="103" t="s">
        <v>480</v>
      </c>
      <c r="C17" s="103">
        <v>6</v>
      </c>
      <c r="D17" s="107">
        <v>0.0013133526790074838</v>
      </c>
      <c r="E17" s="107">
        <v>2.4352493039451293</v>
      </c>
      <c r="F17" s="103" t="s">
        <v>1345</v>
      </c>
      <c r="G17" s="103" t="b">
        <v>0</v>
      </c>
      <c r="H17" s="103" t="b">
        <v>0</v>
      </c>
      <c r="I17" s="103" t="b">
        <v>0</v>
      </c>
      <c r="J17" s="103" t="b">
        <v>0</v>
      </c>
      <c r="K17" s="103" t="b">
        <v>0</v>
      </c>
      <c r="L17" s="103" t="b">
        <v>0</v>
      </c>
    </row>
    <row r="18" spans="1:12" ht="15">
      <c r="A18" s="105" t="s">
        <v>352</v>
      </c>
      <c r="B18" s="103" t="s">
        <v>486</v>
      </c>
      <c r="C18" s="103">
        <v>6</v>
      </c>
      <c r="D18" s="107">
        <v>0.0010230167243404065</v>
      </c>
      <c r="E18" s="107">
        <v>1.9581280492254671</v>
      </c>
      <c r="F18" s="103" t="s">
        <v>1345</v>
      </c>
      <c r="G18" s="103" t="b">
        <v>0</v>
      </c>
      <c r="H18" s="103" t="b">
        <v>0</v>
      </c>
      <c r="I18" s="103" t="b">
        <v>0</v>
      </c>
      <c r="J18" s="103" t="b">
        <v>0</v>
      </c>
      <c r="K18" s="103" t="b">
        <v>0</v>
      </c>
      <c r="L18" s="103" t="b">
        <v>0</v>
      </c>
    </row>
    <row r="19" spans="1:12" ht="15">
      <c r="A19" s="105" t="s">
        <v>553</v>
      </c>
      <c r="B19" s="103" t="s">
        <v>554</v>
      </c>
      <c r="C19" s="103">
        <v>6</v>
      </c>
      <c r="D19" s="107">
        <v>0.0013133526790074838</v>
      </c>
      <c r="E19" s="107">
        <v>3.01248571154806</v>
      </c>
      <c r="F19" s="103" t="s">
        <v>1345</v>
      </c>
      <c r="G19" s="103" t="b">
        <v>0</v>
      </c>
      <c r="H19" s="103" t="b">
        <v>0</v>
      </c>
      <c r="I19" s="103" t="b">
        <v>0</v>
      </c>
      <c r="J19" s="103" t="b">
        <v>0</v>
      </c>
      <c r="K19" s="103" t="b">
        <v>0</v>
      </c>
      <c r="L19" s="103" t="b">
        <v>0</v>
      </c>
    </row>
    <row r="20" spans="1:12" ht="15">
      <c r="A20" s="105" t="s">
        <v>356</v>
      </c>
      <c r="B20" s="103" t="s">
        <v>459</v>
      </c>
      <c r="C20" s="103">
        <v>6</v>
      </c>
      <c r="D20" s="107">
        <v>0.0011435170329161662</v>
      </c>
      <c r="E20" s="107">
        <v>2.0582432021087347</v>
      </c>
      <c r="F20" s="103" t="s">
        <v>1345</v>
      </c>
      <c r="G20" s="103" t="b">
        <v>0</v>
      </c>
      <c r="H20" s="103" t="b">
        <v>0</v>
      </c>
      <c r="I20" s="103" t="b">
        <v>0</v>
      </c>
      <c r="J20" s="103" t="b">
        <v>0</v>
      </c>
      <c r="K20" s="103" t="b">
        <v>0</v>
      </c>
      <c r="L20" s="103" t="b">
        <v>0</v>
      </c>
    </row>
    <row r="21" spans="1:12" ht="15">
      <c r="A21" s="105" t="s">
        <v>353</v>
      </c>
      <c r="B21" s="103" t="s">
        <v>558</v>
      </c>
      <c r="C21" s="103">
        <v>6</v>
      </c>
      <c r="D21" s="107">
        <v>0.0013133526790074838</v>
      </c>
      <c r="E21" s="107">
        <v>2.1278791302501294</v>
      </c>
      <c r="F21" s="103" t="s">
        <v>1345</v>
      </c>
      <c r="G21" s="103" t="b">
        <v>0</v>
      </c>
      <c r="H21" s="103" t="b">
        <v>0</v>
      </c>
      <c r="I21" s="103" t="b">
        <v>0</v>
      </c>
      <c r="J21" s="103" t="b">
        <v>0</v>
      </c>
      <c r="K21" s="103" t="b">
        <v>0</v>
      </c>
      <c r="L21" s="103" t="b">
        <v>0</v>
      </c>
    </row>
    <row r="22" spans="1:12" ht="15">
      <c r="A22" s="105" t="s">
        <v>358</v>
      </c>
      <c r="B22" s="103" t="s">
        <v>479</v>
      </c>
      <c r="C22" s="103">
        <v>5</v>
      </c>
      <c r="D22" s="107">
        <v>0.000774624519647609</v>
      </c>
      <c r="E22" s="107">
        <v>2.042448934925503</v>
      </c>
      <c r="F22" s="103" t="s">
        <v>1345</v>
      </c>
      <c r="G22" s="103" t="b">
        <v>0</v>
      </c>
      <c r="H22" s="103" t="b">
        <v>0</v>
      </c>
      <c r="I22" s="103" t="b">
        <v>0</v>
      </c>
      <c r="J22" s="103" t="b">
        <v>0</v>
      </c>
      <c r="K22" s="103" t="b">
        <v>0</v>
      </c>
      <c r="L22" s="103" t="b">
        <v>0</v>
      </c>
    </row>
    <row r="23" spans="1:12" ht="15">
      <c r="A23" s="105" t="s">
        <v>355</v>
      </c>
      <c r="B23" s="103" t="s">
        <v>440</v>
      </c>
      <c r="C23" s="103">
        <v>5</v>
      </c>
      <c r="D23" s="107">
        <v>0.000774624519647609</v>
      </c>
      <c r="E23" s="107">
        <v>1.9214052422007273</v>
      </c>
      <c r="F23" s="103" t="s">
        <v>1345</v>
      </c>
      <c r="G23" s="103" t="b">
        <v>0</v>
      </c>
      <c r="H23" s="103" t="b">
        <v>0</v>
      </c>
      <c r="I23" s="103" t="b">
        <v>0</v>
      </c>
      <c r="J23" s="103" t="b">
        <v>0</v>
      </c>
      <c r="K23" s="103" t="b">
        <v>0</v>
      </c>
      <c r="L23" s="103" t="b">
        <v>0</v>
      </c>
    </row>
    <row r="24" spans="1:12" ht="15">
      <c r="A24" s="105" t="s">
        <v>403</v>
      </c>
      <c r="B24" s="103" t="s">
        <v>355</v>
      </c>
      <c r="C24" s="103">
        <v>5</v>
      </c>
      <c r="D24" s="107">
        <v>0.0008525139369503388</v>
      </c>
      <c r="E24" s="107">
        <v>1.8074618898938903</v>
      </c>
      <c r="F24" s="103" t="s">
        <v>1345</v>
      </c>
      <c r="G24" s="103" t="b">
        <v>0</v>
      </c>
      <c r="H24" s="103" t="b">
        <v>0</v>
      </c>
      <c r="I24" s="103" t="b">
        <v>0</v>
      </c>
      <c r="J24" s="103" t="b">
        <v>0</v>
      </c>
      <c r="K24" s="103" t="b">
        <v>0</v>
      </c>
      <c r="L24" s="103" t="b">
        <v>0</v>
      </c>
    </row>
    <row r="25" spans="1:12" ht="15">
      <c r="A25" s="105" t="s">
        <v>517</v>
      </c>
      <c r="B25" s="103" t="s">
        <v>361</v>
      </c>
      <c r="C25" s="103">
        <v>5</v>
      </c>
      <c r="D25" s="107">
        <v>0.000774624519647609</v>
      </c>
      <c r="E25" s="107">
        <v>2.167387671533803</v>
      </c>
      <c r="F25" s="103" t="s">
        <v>1345</v>
      </c>
      <c r="G25" s="103" t="b">
        <v>0</v>
      </c>
      <c r="H25" s="103" t="b">
        <v>0</v>
      </c>
      <c r="I25" s="103" t="b">
        <v>0</v>
      </c>
      <c r="J25" s="103" t="b">
        <v>0</v>
      </c>
      <c r="K25" s="103" t="b">
        <v>0</v>
      </c>
      <c r="L25" s="103" t="b">
        <v>0</v>
      </c>
    </row>
    <row r="26" spans="1:12" ht="15">
      <c r="A26" s="105" t="s">
        <v>518</v>
      </c>
      <c r="B26" s="103" t="s">
        <v>361</v>
      </c>
      <c r="C26" s="103">
        <v>5</v>
      </c>
      <c r="D26" s="107">
        <v>0.0010944605658395699</v>
      </c>
      <c r="E26" s="107">
        <v>2.167387671533803</v>
      </c>
      <c r="F26" s="103" t="s">
        <v>1345</v>
      </c>
      <c r="G26" s="103" t="b">
        <v>0</v>
      </c>
      <c r="H26" s="103" t="b">
        <v>0</v>
      </c>
      <c r="I26" s="103" t="b">
        <v>0</v>
      </c>
      <c r="J26" s="103" t="b">
        <v>0</v>
      </c>
      <c r="K26" s="103" t="b">
        <v>0</v>
      </c>
      <c r="L26" s="103" t="b">
        <v>0</v>
      </c>
    </row>
    <row r="27" spans="1:12" ht="15">
      <c r="A27" s="105" t="s">
        <v>612</v>
      </c>
      <c r="B27" s="103" t="s">
        <v>613</v>
      </c>
      <c r="C27" s="103">
        <v>5</v>
      </c>
      <c r="D27" s="107">
        <v>0.0009529308607634718</v>
      </c>
      <c r="E27" s="107">
        <v>3.0916669575956846</v>
      </c>
      <c r="F27" s="103" t="s">
        <v>1345</v>
      </c>
      <c r="G27" s="103" t="b">
        <v>0</v>
      </c>
      <c r="H27" s="103" t="b">
        <v>0</v>
      </c>
      <c r="I27" s="103" t="b">
        <v>0</v>
      </c>
      <c r="J27" s="103" t="b">
        <v>0</v>
      </c>
      <c r="K27" s="103" t="b">
        <v>0</v>
      </c>
      <c r="L27" s="103" t="b">
        <v>0</v>
      </c>
    </row>
    <row r="28" spans="1:12" ht="15">
      <c r="A28" s="105" t="s">
        <v>423</v>
      </c>
      <c r="B28" s="103" t="s">
        <v>514</v>
      </c>
      <c r="C28" s="103">
        <v>5</v>
      </c>
      <c r="D28" s="107">
        <v>0.0013364071947288008</v>
      </c>
      <c r="E28" s="107">
        <v>2.60311624109524</v>
      </c>
      <c r="F28" s="103" t="s">
        <v>1345</v>
      </c>
      <c r="G28" s="103" t="b">
        <v>0</v>
      </c>
      <c r="H28" s="103" t="b">
        <v>0</v>
      </c>
      <c r="I28" s="103" t="b">
        <v>0</v>
      </c>
      <c r="J28" s="103" t="b">
        <v>0</v>
      </c>
      <c r="K28" s="103" t="b">
        <v>0</v>
      </c>
      <c r="L28" s="103" t="b">
        <v>0</v>
      </c>
    </row>
    <row r="29" spans="1:12" ht="15">
      <c r="A29" s="105" t="s">
        <v>431</v>
      </c>
      <c r="B29" s="103" t="s">
        <v>360</v>
      </c>
      <c r="C29" s="103">
        <v>5</v>
      </c>
      <c r="D29" s="107">
        <v>0.0009529308607634718</v>
      </c>
      <c r="E29" s="107">
        <v>1.9568525872752245</v>
      </c>
      <c r="F29" s="103" t="s">
        <v>1345</v>
      </c>
      <c r="G29" s="103" t="b">
        <v>0</v>
      </c>
      <c r="H29" s="103" t="b">
        <v>0</v>
      </c>
      <c r="I29" s="103" t="b">
        <v>0</v>
      </c>
      <c r="J29" s="103" t="b">
        <v>0</v>
      </c>
      <c r="K29" s="103" t="b">
        <v>0</v>
      </c>
      <c r="L29" s="103" t="b">
        <v>0</v>
      </c>
    </row>
    <row r="30" spans="1:12" ht="15">
      <c r="A30" s="105" t="s">
        <v>468</v>
      </c>
      <c r="B30" s="103" t="s">
        <v>391</v>
      </c>
      <c r="C30" s="103">
        <v>4</v>
      </c>
      <c r="D30" s="107">
        <v>0.0006820111495602711</v>
      </c>
      <c r="E30" s="107">
        <v>2.2854869836117975</v>
      </c>
      <c r="F30" s="103" t="s">
        <v>1345</v>
      </c>
      <c r="G30" s="103" t="b">
        <v>0</v>
      </c>
      <c r="H30" s="103" t="b">
        <v>0</v>
      </c>
      <c r="I30" s="103" t="b">
        <v>0</v>
      </c>
      <c r="J30" s="103" t="b">
        <v>0</v>
      </c>
      <c r="K30" s="103" t="b">
        <v>0</v>
      </c>
      <c r="L30" s="103" t="b">
        <v>0</v>
      </c>
    </row>
    <row r="31" spans="1:12" ht="15">
      <c r="A31" s="105" t="s">
        <v>663</v>
      </c>
      <c r="B31" s="103" t="s">
        <v>664</v>
      </c>
      <c r="C31" s="103">
        <v>4</v>
      </c>
      <c r="D31" s="107">
        <v>0.0010691257557830407</v>
      </c>
      <c r="E31" s="107">
        <v>3.188576970603741</v>
      </c>
      <c r="F31" s="103" t="s">
        <v>1345</v>
      </c>
      <c r="G31" s="103" t="b">
        <v>0</v>
      </c>
      <c r="H31" s="103" t="b">
        <v>0</v>
      </c>
      <c r="I31" s="103" t="b">
        <v>0</v>
      </c>
      <c r="J31" s="103" t="b">
        <v>0</v>
      </c>
      <c r="K31" s="103" t="b">
        <v>0</v>
      </c>
      <c r="L31" s="103" t="b">
        <v>0</v>
      </c>
    </row>
    <row r="32" spans="1:12" ht="15">
      <c r="A32" s="105" t="s">
        <v>511</v>
      </c>
      <c r="B32" s="103" t="s">
        <v>599</v>
      </c>
      <c r="C32" s="103">
        <v>4</v>
      </c>
      <c r="D32" s="107">
        <v>0.0006820111495602711</v>
      </c>
      <c r="E32" s="107">
        <v>2.84862890890939</v>
      </c>
      <c r="F32" s="103" t="s">
        <v>1345</v>
      </c>
      <c r="G32" s="103" t="b">
        <v>0</v>
      </c>
      <c r="H32" s="103" t="b">
        <v>0</v>
      </c>
      <c r="I32" s="103" t="b">
        <v>0</v>
      </c>
      <c r="J32" s="103" t="b">
        <v>0</v>
      </c>
      <c r="K32" s="103" t="b">
        <v>0</v>
      </c>
      <c r="L32" s="103" t="b">
        <v>0</v>
      </c>
    </row>
    <row r="33" spans="1:12" ht="15">
      <c r="A33" s="105" t="s">
        <v>361</v>
      </c>
      <c r="B33" s="103" t="s">
        <v>352</v>
      </c>
      <c r="C33" s="103">
        <v>4</v>
      </c>
      <c r="D33" s="107">
        <v>0.0007623446886107775</v>
      </c>
      <c r="E33" s="107">
        <v>1.2253796185114896</v>
      </c>
      <c r="F33" s="103" t="s">
        <v>1345</v>
      </c>
      <c r="G33" s="103" t="b">
        <v>0</v>
      </c>
      <c r="H33" s="103" t="b">
        <v>0</v>
      </c>
      <c r="I33" s="103" t="b">
        <v>0</v>
      </c>
      <c r="J33" s="103" t="b">
        <v>0</v>
      </c>
      <c r="K33" s="103" t="b">
        <v>0</v>
      </c>
      <c r="L33" s="103" t="b">
        <v>0</v>
      </c>
    </row>
    <row r="34" spans="1:12" ht="15">
      <c r="A34" s="105" t="s">
        <v>411</v>
      </c>
      <c r="B34" s="103" t="s">
        <v>359</v>
      </c>
      <c r="C34" s="103">
        <v>4</v>
      </c>
      <c r="D34" s="107">
        <v>0.0007623446886107775</v>
      </c>
      <c r="E34" s="107">
        <v>1.7950017673341534</v>
      </c>
      <c r="F34" s="103" t="s">
        <v>1345</v>
      </c>
      <c r="G34" s="103" t="b">
        <v>0</v>
      </c>
      <c r="H34" s="103" t="b">
        <v>0</v>
      </c>
      <c r="I34" s="103" t="b">
        <v>0</v>
      </c>
      <c r="J34" s="103" t="b">
        <v>0</v>
      </c>
      <c r="K34" s="103" t="b">
        <v>0</v>
      </c>
      <c r="L34" s="103" t="b">
        <v>0</v>
      </c>
    </row>
    <row r="35" spans="1:12" ht="15">
      <c r="A35" s="105" t="s">
        <v>380</v>
      </c>
      <c r="B35" s="103" t="s">
        <v>355</v>
      </c>
      <c r="C35" s="103">
        <v>4</v>
      </c>
      <c r="D35" s="107">
        <v>0.0007623446886107775</v>
      </c>
      <c r="E35" s="107">
        <v>1.5457416282398417</v>
      </c>
      <c r="F35" s="103" t="s">
        <v>1345</v>
      </c>
      <c r="G35" s="103" t="b">
        <v>0</v>
      </c>
      <c r="H35" s="103" t="b">
        <v>0</v>
      </c>
      <c r="I35" s="103" t="b">
        <v>0</v>
      </c>
      <c r="J35" s="103" t="b">
        <v>0</v>
      </c>
      <c r="K35" s="103" t="b">
        <v>0</v>
      </c>
      <c r="L35" s="103" t="b">
        <v>0</v>
      </c>
    </row>
    <row r="36" spans="1:12" ht="15">
      <c r="A36" s="105" t="s">
        <v>378</v>
      </c>
      <c r="B36" s="103" t="s">
        <v>515</v>
      </c>
      <c r="C36" s="103">
        <v>4</v>
      </c>
      <c r="D36" s="107">
        <v>0.000875568452671656</v>
      </c>
      <c r="E36" s="107">
        <v>2.26884531229258</v>
      </c>
      <c r="F36" s="103" t="s">
        <v>1345</v>
      </c>
      <c r="G36" s="103" t="b">
        <v>0</v>
      </c>
      <c r="H36" s="103" t="b">
        <v>0</v>
      </c>
      <c r="I36" s="103" t="b">
        <v>0</v>
      </c>
      <c r="J36" s="103" t="b">
        <v>0</v>
      </c>
      <c r="K36" s="103" t="b">
        <v>0</v>
      </c>
      <c r="L36" s="103" t="b">
        <v>0</v>
      </c>
    </row>
    <row r="37" spans="1:12" ht="15">
      <c r="A37" s="105" t="s">
        <v>688</v>
      </c>
      <c r="B37" s="103" t="s">
        <v>608</v>
      </c>
      <c r="C37" s="103">
        <v>4</v>
      </c>
      <c r="D37" s="107">
        <v>0.000875568452671656</v>
      </c>
      <c r="E37" s="107">
        <v>3.0916669575956846</v>
      </c>
      <c r="F37" s="103" t="s">
        <v>1345</v>
      </c>
      <c r="G37" s="103" t="b">
        <v>0</v>
      </c>
      <c r="H37" s="103" t="b">
        <v>0</v>
      </c>
      <c r="I37" s="103" t="b">
        <v>0</v>
      </c>
      <c r="J37" s="103" t="b">
        <v>0</v>
      </c>
      <c r="K37" s="103" t="b">
        <v>0</v>
      </c>
      <c r="L37" s="103" t="b">
        <v>0</v>
      </c>
    </row>
    <row r="38" spans="1:12" ht="15">
      <c r="A38" s="105" t="s">
        <v>594</v>
      </c>
      <c r="B38" s="103" t="s">
        <v>518</v>
      </c>
      <c r="C38" s="103">
        <v>4</v>
      </c>
      <c r="D38" s="107">
        <v>0.000875568452671656</v>
      </c>
      <c r="E38" s="107">
        <v>2.84862890890939</v>
      </c>
      <c r="F38" s="103" t="s">
        <v>1345</v>
      </c>
      <c r="G38" s="103" t="b">
        <v>0</v>
      </c>
      <c r="H38" s="103" t="b">
        <v>0</v>
      </c>
      <c r="I38" s="103" t="b">
        <v>0</v>
      </c>
      <c r="J38" s="103" t="b">
        <v>0</v>
      </c>
      <c r="K38" s="103" t="b">
        <v>0</v>
      </c>
      <c r="L38" s="103" t="b">
        <v>0</v>
      </c>
    </row>
    <row r="39" spans="1:12" ht="15">
      <c r="A39" s="105" t="s">
        <v>694</v>
      </c>
      <c r="B39" s="103" t="s">
        <v>695</v>
      </c>
      <c r="C39" s="103">
        <v>4</v>
      </c>
      <c r="D39" s="107">
        <v>0.0010691257557830407</v>
      </c>
      <c r="E39" s="107">
        <v>3.188576970603741</v>
      </c>
      <c r="F39" s="103" t="s">
        <v>1345</v>
      </c>
      <c r="G39" s="103" t="b">
        <v>0</v>
      </c>
      <c r="H39" s="103" t="b">
        <v>0</v>
      </c>
      <c r="I39" s="103" t="b">
        <v>0</v>
      </c>
      <c r="J39" s="103" t="b">
        <v>0</v>
      </c>
      <c r="K39" s="103" t="b">
        <v>0</v>
      </c>
      <c r="L39" s="103" t="b">
        <v>0</v>
      </c>
    </row>
    <row r="40" spans="1:12" ht="15">
      <c r="A40" s="105" t="s">
        <v>355</v>
      </c>
      <c r="B40" s="103" t="s">
        <v>359</v>
      </c>
      <c r="C40" s="103">
        <v>4</v>
      </c>
      <c r="D40" s="107">
        <v>0.0007623446886107775</v>
      </c>
      <c r="E40" s="107">
        <v>1.3059812893147833</v>
      </c>
      <c r="F40" s="103" t="s">
        <v>1345</v>
      </c>
      <c r="G40" s="103" t="b">
        <v>0</v>
      </c>
      <c r="H40" s="103" t="b">
        <v>0</v>
      </c>
      <c r="I40" s="103" t="b">
        <v>0</v>
      </c>
      <c r="J40" s="103" t="b">
        <v>0</v>
      </c>
      <c r="K40" s="103" t="b">
        <v>0</v>
      </c>
      <c r="L40" s="103" t="b">
        <v>0</v>
      </c>
    </row>
    <row r="41" spans="1:12" ht="15">
      <c r="A41" s="105" t="s">
        <v>390</v>
      </c>
      <c r="B41" s="103" t="s">
        <v>381</v>
      </c>
      <c r="C41" s="103">
        <v>4</v>
      </c>
      <c r="D41" s="107">
        <v>0.000875568452671656</v>
      </c>
      <c r="E41" s="107">
        <v>1.9333044655004348</v>
      </c>
      <c r="F41" s="103" t="s">
        <v>1345</v>
      </c>
      <c r="G41" s="103" t="b">
        <v>0</v>
      </c>
      <c r="H41" s="103" t="b">
        <v>0</v>
      </c>
      <c r="I41" s="103" t="b">
        <v>0</v>
      </c>
      <c r="J41" s="103" t="b">
        <v>0</v>
      </c>
      <c r="K41" s="103" t="b">
        <v>0</v>
      </c>
      <c r="L41" s="103" t="b">
        <v>0</v>
      </c>
    </row>
    <row r="42" spans="1:12" ht="15">
      <c r="A42" s="105" t="s">
        <v>381</v>
      </c>
      <c r="B42" s="103" t="s">
        <v>428</v>
      </c>
      <c r="C42" s="103">
        <v>4</v>
      </c>
      <c r="D42" s="107">
        <v>0.0010691257557830407</v>
      </c>
      <c r="E42" s="107">
        <v>2.0725506671486116</v>
      </c>
      <c r="F42" s="103" t="s">
        <v>1345</v>
      </c>
      <c r="G42" s="103" t="b">
        <v>0</v>
      </c>
      <c r="H42" s="103" t="b">
        <v>0</v>
      </c>
      <c r="I42" s="103" t="b">
        <v>0</v>
      </c>
      <c r="J42" s="103" t="b">
        <v>0</v>
      </c>
      <c r="K42" s="103" t="b">
        <v>1</v>
      </c>
      <c r="L42" s="103" t="b">
        <v>0</v>
      </c>
    </row>
    <row r="43" spans="1:12" ht="15">
      <c r="A43" s="105" t="s">
        <v>381</v>
      </c>
      <c r="B43" s="103" t="s">
        <v>561</v>
      </c>
      <c r="C43" s="103">
        <v>4</v>
      </c>
      <c r="D43" s="107">
        <v>0.0010691257557830407</v>
      </c>
      <c r="E43" s="107">
        <v>2.335792101923193</v>
      </c>
      <c r="F43" s="103" t="s">
        <v>1345</v>
      </c>
      <c r="G43" s="103" t="b">
        <v>0</v>
      </c>
      <c r="H43" s="103" t="b">
        <v>0</v>
      </c>
      <c r="I43" s="103" t="b">
        <v>0</v>
      </c>
      <c r="J43" s="103" t="b">
        <v>0</v>
      </c>
      <c r="K43" s="103" t="b">
        <v>0</v>
      </c>
      <c r="L43" s="103" t="b">
        <v>0</v>
      </c>
    </row>
    <row r="44" spans="1:12" ht="15">
      <c r="A44" s="105" t="s">
        <v>629</v>
      </c>
      <c r="B44" s="103" t="s">
        <v>398</v>
      </c>
      <c r="C44" s="103">
        <v>4</v>
      </c>
      <c r="D44" s="107">
        <v>0.000875568452671656</v>
      </c>
      <c r="E44" s="107">
        <v>2.547598913245409</v>
      </c>
      <c r="F44" s="103" t="s">
        <v>1345</v>
      </c>
      <c r="G44" s="103" t="b">
        <v>0</v>
      </c>
      <c r="H44" s="103" t="b">
        <v>0</v>
      </c>
      <c r="I44" s="103" t="b">
        <v>0</v>
      </c>
      <c r="J44" s="103" t="b">
        <v>0</v>
      </c>
      <c r="K44" s="103" t="b">
        <v>0</v>
      </c>
      <c r="L44" s="103" t="b">
        <v>0</v>
      </c>
    </row>
    <row r="45" spans="1:12" ht="15">
      <c r="A45" s="105" t="s">
        <v>634</v>
      </c>
      <c r="B45" s="103" t="s">
        <v>528</v>
      </c>
      <c r="C45" s="103">
        <v>4</v>
      </c>
      <c r="D45" s="107">
        <v>0.0010691257557830407</v>
      </c>
      <c r="E45" s="107">
        <v>2.84862890890939</v>
      </c>
      <c r="F45" s="103" t="s">
        <v>1345</v>
      </c>
      <c r="G45" s="103" t="b">
        <v>0</v>
      </c>
      <c r="H45" s="103" t="b">
        <v>0</v>
      </c>
      <c r="I45" s="103" t="b">
        <v>0</v>
      </c>
      <c r="J45" s="103" t="b">
        <v>0</v>
      </c>
      <c r="K45" s="103" t="b">
        <v>0</v>
      </c>
      <c r="L45" s="103" t="b">
        <v>0</v>
      </c>
    </row>
    <row r="46" spans="1:12" ht="15">
      <c r="A46" s="105" t="s">
        <v>375</v>
      </c>
      <c r="B46" s="103" t="s">
        <v>409</v>
      </c>
      <c r="C46" s="103">
        <v>4</v>
      </c>
      <c r="D46" s="107">
        <v>0.0010691257557830407</v>
      </c>
      <c r="E46" s="107">
        <v>2.01248571154806</v>
      </c>
      <c r="F46" s="103" t="s">
        <v>1345</v>
      </c>
      <c r="G46" s="103" t="b">
        <v>0</v>
      </c>
      <c r="H46" s="103" t="b">
        <v>0</v>
      </c>
      <c r="I46" s="103" t="b">
        <v>0</v>
      </c>
      <c r="J46" s="103" t="b">
        <v>1</v>
      </c>
      <c r="K46" s="103" t="b">
        <v>0</v>
      </c>
      <c r="L46" s="103" t="b">
        <v>0</v>
      </c>
    </row>
    <row r="47" spans="1:12" ht="15">
      <c r="A47" s="105" t="s">
        <v>521</v>
      </c>
      <c r="B47" s="103" t="s">
        <v>444</v>
      </c>
      <c r="C47" s="103">
        <v>4</v>
      </c>
      <c r="D47" s="107">
        <v>0.0010691257557830407</v>
      </c>
      <c r="E47" s="107">
        <v>2.547598913245409</v>
      </c>
      <c r="F47" s="103" t="s">
        <v>1345</v>
      </c>
      <c r="G47" s="103" t="b">
        <v>0</v>
      </c>
      <c r="H47" s="103" t="b">
        <v>0</v>
      </c>
      <c r="I47" s="103" t="b">
        <v>0</v>
      </c>
      <c r="J47" s="103" t="b">
        <v>0</v>
      </c>
      <c r="K47" s="103" t="b">
        <v>0</v>
      </c>
      <c r="L47" s="103" t="b">
        <v>0</v>
      </c>
    </row>
    <row r="48" spans="1:12" ht="15">
      <c r="A48" s="105" t="s">
        <v>355</v>
      </c>
      <c r="B48" s="103" t="s">
        <v>360</v>
      </c>
      <c r="C48" s="103">
        <v>4</v>
      </c>
      <c r="D48" s="107">
        <v>0.000875568452671656</v>
      </c>
      <c r="E48" s="107">
        <v>1.333133535358398</v>
      </c>
      <c r="F48" s="103" t="s">
        <v>1345</v>
      </c>
      <c r="G48" s="103" t="b">
        <v>0</v>
      </c>
      <c r="H48" s="103" t="b">
        <v>0</v>
      </c>
      <c r="I48" s="103" t="b">
        <v>0</v>
      </c>
      <c r="J48" s="103" t="b">
        <v>0</v>
      </c>
      <c r="K48" s="103" t="b">
        <v>0</v>
      </c>
      <c r="L48" s="103" t="b">
        <v>0</v>
      </c>
    </row>
    <row r="49" spans="1:12" ht="15">
      <c r="A49" s="105" t="s">
        <v>724</v>
      </c>
      <c r="B49" s="103" t="s">
        <v>524</v>
      </c>
      <c r="C49" s="103">
        <v>4</v>
      </c>
      <c r="D49" s="107">
        <v>0.0010691257557830407</v>
      </c>
      <c r="E49" s="107">
        <v>2.9455389219174464</v>
      </c>
      <c r="F49" s="103" t="s">
        <v>1345</v>
      </c>
      <c r="G49" s="103" t="b">
        <v>0</v>
      </c>
      <c r="H49" s="103" t="b">
        <v>0</v>
      </c>
      <c r="I49" s="103" t="b">
        <v>0</v>
      </c>
      <c r="J49" s="103" t="b">
        <v>0</v>
      </c>
      <c r="K49" s="103" t="b">
        <v>0</v>
      </c>
      <c r="L49" s="103" t="b">
        <v>0</v>
      </c>
    </row>
    <row r="50" spans="1:12" ht="15">
      <c r="A50" s="105" t="s">
        <v>524</v>
      </c>
      <c r="B50" s="103" t="s">
        <v>399</v>
      </c>
      <c r="C50" s="103">
        <v>4</v>
      </c>
      <c r="D50" s="107">
        <v>0.0010691257557830407</v>
      </c>
      <c r="E50" s="107">
        <v>2.4014708775671707</v>
      </c>
      <c r="F50" s="103" t="s">
        <v>1345</v>
      </c>
      <c r="G50" s="103" t="b">
        <v>0</v>
      </c>
      <c r="H50" s="103" t="b">
        <v>0</v>
      </c>
      <c r="I50" s="103" t="b">
        <v>0</v>
      </c>
      <c r="J50" s="103" t="b">
        <v>0</v>
      </c>
      <c r="K50" s="103" t="b">
        <v>0</v>
      </c>
      <c r="L50" s="103" t="b">
        <v>0</v>
      </c>
    </row>
    <row r="51" spans="1:12" ht="15">
      <c r="A51" s="105" t="s">
        <v>405</v>
      </c>
      <c r="B51" s="103" t="s">
        <v>569</v>
      </c>
      <c r="C51" s="103">
        <v>3</v>
      </c>
      <c r="D51" s="107">
        <v>0.0006566763395037419</v>
      </c>
      <c r="E51" s="107">
        <v>2.489606966267722</v>
      </c>
      <c r="F51" s="103" t="s">
        <v>1345</v>
      </c>
      <c r="G51" s="103" t="b">
        <v>0</v>
      </c>
      <c r="H51" s="103" t="b">
        <v>0</v>
      </c>
      <c r="I51" s="103" t="b">
        <v>0</v>
      </c>
      <c r="J51" s="103" t="b">
        <v>0</v>
      </c>
      <c r="K51" s="103" t="b">
        <v>0</v>
      </c>
      <c r="L51" s="103" t="b">
        <v>0</v>
      </c>
    </row>
    <row r="52" spans="1:12" ht="15">
      <c r="A52" s="105" t="s">
        <v>368</v>
      </c>
      <c r="B52" s="103" t="s">
        <v>575</v>
      </c>
      <c r="C52" s="103">
        <v>3</v>
      </c>
      <c r="D52" s="107">
        <v>0.0005717585164580831</v>
      </c>
      <c r="E52" s="107">
        <v>2.226365531493141</v>
      </c>
      <c r="F52" s="103" t="s">
        <v>1345</v>
      </c>
      <c r="G52" s="103" t="b">
        <v>0</v>
      </c>
      <c r="H52" s="103" t="b">
        <v>0</v>
      </c>
      <c r="I52" s="103" t="b">
        <v>0</v>
      </c>
      <c r="J52" s="103" t="b">
        <v>0</v>
      </c>
      <c r="K52" s="103" t="b">
        <v>0</v>
      </c>
      <c r="L52" s="103" t="b">
        <v>0</v>
      </c>
    </row>
    <row r="53" spans="1:12" ht="15">
      <c r="A53" s="105" t="s">
        <v>363</v>
      </c>
      <c r="B53" s="103" t="s">
        <v>416</v>
      </c>
      <c r="C53" s="103">
        <v>3</v>
      </c>
      <c r="D53" s="107">
        <v>0.0006566763395037419</v>
      </c>
      <c r="E53" s="107">
        <v>1.8113921835223228</v>
      </c>
      <c r="F53" s="103" t="s">
        <v>1345</v>
      </c>
      <c r="G53" s="103" t="b">
        <v>0</v>
      </c>
      <c r="H53" s="103" t="b">
        <v>0</v>
      </c>
      <c r="I53" s="103" t="b">
        <v>0</v>
      </c>
      <c r="J53" s="103" t="b">
        <v>0</v>
      </c>
      <c r="K53" s="103" t="b">
        <v>0</v>
      </c>
      <c r="L53" s="103" t="b">
        <v>0</v>
      </c>
    </row>
    <row r="54" spans="1:12" ht="15">
      <c r="A54" s="105" t="s">
        <v>364</v>
      </c>
      <c r="B54" s="103" t="s">
        <v>503</v>
      </c>
      <c r="C54" s="103">
        <v>3</v>
      </c>
      <c r="D54" s="107">
        <v>0.0005717585164580831</v>
      </c>
      <c r="E54" s="107">
        <v>2.0247201679650715</v>
      </c>
      <c r="F54" s="103" t="s">
        <v>1345</v>
      </c>
      <c r="G54" s="103" t="b">
        <v>0</v>
      </c>
      <c r="H54" s="103" t="b">
        <v>0</v>
      </c>
      <c r="I54" s="103" t="b">
        <v>0</v>
      </c>
      <c r="J54" s="103" t="b">
        <v>0</v>
      </c>
      <c r="K54" s="103" t="b">
        <v>0</v>
      </c>
      <c r="L54" s="103" t="b">
        <v>0</v>
      </c>
    </row>
    <row r="55" spans="1:12" ht="15">
      <c r="A55" s="105" t="s">
        <v>453</v>
      </c>
      <c r="B55" s="103" t="s">
        <v>529</v>
      </c>
      <c r="C55" s="103">
        <v>3</v>
      </c>
      <c r="D55" s="107">
        <v>0.0005717585164580831</v>
      </c>
      <c r="E55" s="107">
        <v>2.5353644568283973</v>
      </c>
      <c r="F55" s="103" t="s">
        <v>1345</v>
      </c>
      <c r="G55" s="103" t="b">
        <v>0</v>
      </c>
      <c r="H55" s="103" t="b">
        <v>0</v>
      </c>
      <c r="I55" s="103" t="b">
        <v>0</v>
      </c>
      <c r="J55" s="103" t="b">
        <v>0</v>
      </c>
      <c r="K55" s="103" t="b">
        <v>0</v>
      </c>
      <c r="L55" s="103" t="b">
        <v>0</v>
      </c>
    </row>
    <row r="56" spans="1:12" ht="15">
      <c r="A56" s="105" t="s">
        <v>502</v>
      </c>
      <c r="B56" s="103" t="s">
        <v>453</v>
      </c>
      <c r="C56" s="103">
        <v>3</v>
      </c>
      <c r="D56" s="107">
        <v>0.0005717585164580831</v>
      </c>
      <c r="E56" s="107">
        <v>2.468417667197784</v>
      </c>
      <c r="F56" s="103" t="s">
        <v>1345</v>
      </c>
      <c r="G56" s="103" t="b">
        <v>0</v>
      </c>
      <c r="H56" s="103" t="b">
        <v>0</v>
      </c>
      <c r="I56" s="103" t="b">
        <v>0</v>
      </c>
      <c r="J56" s="103" t="b">
        <v>0</v>
      </c>
      <c r="K56" s="103" t="b">
        <v>0</v>
      </c>
      <c r="L56" s="103" t="b">
        <v>0</v>
      </c>
    </row>
    <row r="57" spans="1:12" ht="15">
      <c r="A57" s="105" t="s">
        <v>376</v>
      </c>
      <c r="B57" s="103" t="s">
        <v>380</v>
      </c>
      <c r="C57" s="103">
        <v>3</v>
      </c>
      <c r="D57" s="107">
        <v>0.0005717585164580831</v>
      </c>
      <c r="E57" s="107">
        <v>1.710251014745708</v>
      </c>
      <c r="F57" s="103" t="s">
        <v>1345</v>
      </c>
      <c r="G57" s="103" t="b">
        <v>0</v>
      </c>
      <c r="H57" s="103" t="b">
        <v>0</v>
      </c>
      <c r="I57" s="103" t="b">
        <v>0</v>
      </c>
      <c r="J57" s="103" t="b">
        <v>0</v>
      </c>
      <c r="K57" s="103" t="b">
        <v>0</v>
      </c>
      <c r="L57" s="103" t="b">
        <v>0</v>
      </c>
    </row>
    <row r="58" spans="1:12" ht="15">
      <c r="A58" s="105" t="s">
        <v>675</v>
      </c>
      <c r="B58" s="103" t="s">
        <v>370</v>
      </c>
      <c r="C58" s="103">
        <v>3</v>
      </c>
      <c r="D58" s="107">
        <v>0.0005717585164580831</v>
      </c>
      <c r="E58" s="107">
        <v>2.323275544501197</v>
      </c>
      <c r="F58" s="103" t="s">
        <v>1345</v>
      </c>
      <c r="G58" s="103" t="b">
        <v>0</v>
      </c>
      <c r="H58" s="103" t="b">
        <v>0</v>
      </c>
      <c r="I58" s="103" t="b">
        <v>0</v>
      </c>
      <c r="J58" s="103" t="b">
        <v>0</v>
      </c>
      <c r="K58" s="103" t="b">
        <v>0</v>
      </c>
      <c r="L58" s="103" t="b">
        <v>0</v>
      </c>
    </row>
    <row r="59" spans="1:12" ht="15">
      <c r="A59" s="105" t="s">
        <v>383</v>
      </c>
      <c r="B59" s="103" t="s">
        <v>597</v>
      </c>
      <c r="C59" s="103">
        <v>3</v>
      </c>
      <c r="D59" s="107">
        <v>0.0006566763395037419</v>
      </c>
      <c r="E59" s="107">
        <v>2.313515707212041</v>
      </c>
      <c r="F59" s="103" t="s">
        <v>1345</v>
      </c>
      <c r="G59" s="103" t="b">
        <v>0</v>
      </c>
      <c r="H59" s="103" t="b">
        <v>0</v>
      </c>
      <c r="I59" s="103" t="b">
        <v>0</v>
      </c>
      <c r="J59" s="103" t="b">
        <v>0</v>
      </c>
      <c r="K59" s="103" t="b">
        <v>0</v>
      </c>
      <c r="L59" s="103" t="b">
        <v>0</v>
      </c>
    </row>
    <row r="60" spans="1:12" ht="15">
      <c r="A60" s="105" t="s">
        <v>600</v>
      </c>
      <c r="B60" s="103" t="s">
        <v>355</v>
      </c>
      <c r="C60" s="103">
        <v>3</v>
      </c>
      <c r="D60" s="107">
        <v>0.0005717585164580831</v>
      </c>
      <c r="E60" s="107">
        <v>2.000586488248352</v>
      </c>
      <c r="F60" s="103" t="s">
        <v>1345</v>
      </c>
      <c r="G60" s="103" t="b">
        <v>0</v>
      </c>
      <c r="H60" s="103" t="b">
        <v>0</v>
      </c>
      <c r="I60" s="103" t="b">
        <v>0</v>
      </c>
      <c r="J60" s="103" t="b">
        <v>0</v>
      </c>
      <c r="K60" s="103" t="b">
        <v>0</v>
      </c>
      <c r="L60" s="103" t="b">
        <v>0</v>
      </c>
    </row>
    <row r="61" spans="1:12" ht="15">
      <c r="A61" s="105" t="s">
        <v>548</v>
      </c>
      <c r="B61" s="103" t="s">
        <v>361</v>
      </c>
      <c r="C61" s="103">
        <v>3</v>
      </c>
      <c r="D61" s="107">
        <v>0.0005717585164580831</v>
      </c>
      <c r="E61" s="107">
        <v>2.01248571154806</v>
      </c>
      <c r="F61" s="103" t="s">
        <v>1345</v>
      </c>
      <c r="G61" s="103" t="b">
        <v>0</v>
      </c>
      <c r="H61" s="103" t="b">
        <v>0</v>
      </c>
      <c r="I61" s="103" t="b">
        <v>0</v>
      </c>
      <c r="J61" s="103" t="b">
        <v>0</v>
      </c>
      <c r="K61" s="103" t="b">
        <v>0</v>
      </c>
      <c r="L61" s="103" t="b">
        <v>0</v>
      </c>
    </row>
    <row r="62" spans="1:12" ht="15">
      <c r="A62" s="105" t="s">
        <v>447</v>
      </c>
      <c r="B62" s="103" t="s">
        <v>352</v>
      </c>
      <c r="C62" s="103">
        <v>3</v>
      </c>
      <c r="D62" s="107">
        <v>0.0006566763395037419</v>
      </c>
      <c r="E62" s="107">
        <v>1.6233196271835273</v>
      </c>
      <c r="F62" s="103" t="s">
        <v>1345</v>
      </c>
      <c r="G62" s="103" t="b">
        <v>0</v>
      </c>
      <c r="H62" s="103" t="b">
        <v>0</v>
      </c>
      <c r="I62" s="103" t="b">
        <v>0</v>
      </c>
      <c r="J62" s="103" t="b">
        <v>0</v>
      </c>
      <c r="K62" s="103" t="b">
        <v>0</v>
      </c>
      <c r="L62" s="103" t="b">
        <v>0</v>
      </c>
    </row>
    <row r="63" spans="1:12" ht="15">
      <c r="A63" s="105" t="s">
        <v>605</v>
      </c>
      <c r="B63" s="103" t="s">
        <v>371</v>
      </c>
      <c r="C63" s="103">
        <v>3</v>
      </c>
      <c r="D63" s="107">
        <v>0.0006566763395037419</v>
      </c>
      <c r="E63" s="107">
        <v>2.226365531493141</v>
      </c>
      <c r="F63" s="103" t="s">
        <v>1345</v>
      </c>
      <c r="G63" s="103" t="b">
        <v>0</v>
      </c>
      <c r="H63" s="103" t="b">
        <v>0</v>
      </c>
      <c r="I63" s="103" t="b">
        <v>0</v>
      </c>
      <c r="J63" s="103" t="b">
        <v>0</v>
      </c>
      <c r="K63" s="103" t="b">
        <v>0</v>
      </c>
      <c r="L63" s="103" t="b">
        <v>0</v>
      </c>
    </row>
    <row r="64" spans="1:12" ht="15">
      <c r="A64" s="105" t="s">
        <v>369</v>
      </c>
      <c r="B64" s="103" t="s">
        <v>366</v>
      </c>
      <c r="C64" s="103">
        <v>3</v>
      </c>
      <c r="D64" s="107">
        <v>0.0006566763395037419</v>
      </c>
      <c r="E64" s="107">
        <v>1.5636076998115667</v>
      </c>
      <c r="F64" s="103" t="s">
        <v>1345</v>
      </c>
      <c r="G64" s="103" t="b">
        <v>0</v>
      </c>
      <c r="H64" s="103" t="b">
        <v>0</v>
      </c>
      <c r="I64" s="103" t="b">
        <v>0</v>
      </c>
      <c r="J64" s="103" t="b">
        <v>0</v>
      </c>
      <c r="K64" s="103" t="b">
        <v>0</v>
      </c>
      <c r="L64" s="103" t="b">
        <v>0</v>
      </c>
    </row>
    <row r="65" spans="1:12" ht="15">
      <c r="A65" s="105" t="s">
        <v>805</v>
      </c>
      <c r="B65" s="103" t="s">
        <v>553</v>
      </c>
      <c r="C65" s="103">
        <v>3</v>
      </c>
      <c r="D65" s="107">
        <v>0.0008018443168372805</v>
      </c>
      <c r="E65" s="107">
        <v>3.01248571154806</v>
      </c>
      <c r="F65" s="103" t="s">
        <v>1345</v>
      </c>
      <c r="G65" s="103" t="b">
        <v>0</v>
      </c>
      <c r="H65" s="103" t="b">
        <v>0</v>
      </c>
      <c r="I65" s="103" t="b">
        <v>0</v>
      </c>
      <c r="J65" s="103" t="b">
        <v>0</v>
      </c>
      <c r="K65" s="103" t="b">
        <v>0</v>
      </c>
      <c r="L65" s="103" t="b">
        <v>0</v>
      </c>
    </row>
    <row r="66" spans="1:12" ht="15">
      <c r="A66" s="105" t="s">
        <v>554</v>
      </c>
      <c r="B66" s="103" t="s">
        <v>361</v>
      </c>
      <c r="C66" s="103">
        <v>3</v>
      </c>
      <c r="D66" s="107">
        <v>0.0008018443168372805</v>
      </c>
      <c r="E66" s="107">
        <v>2.01248571154806</v>
      </c>
      <c r="F66" s="103" t="s">
        <v>1345</v>
      </c>
      <c r="G66" s="103" t="b">
        <v>0</v>
      </c>
      <c r="H66" s="103" t="b">
        <v>0</v>
      </c>
      <c r="I66" s="103" t="b">
        <v>0</v>
      </c>
      <c r="J66" s="103" t="b">
        <v>0</v>
      </c>
      <c r="K66" s="103" t="b">
        <v>0</v>
      </c>
      <c r="L66" s="103" t="b">
        <v>0</v>
      </c>
    </row>
    <row r="67" spans="1:12" ht="15">
      <c r="A67" s="105" t="s">
        <v>361</v>
      </c>
      <c r="B67" s="103" t="s">
        <v>680</v>
      </c>
      <c r="C67" s="103">
        <v>3</v>
      </c>
      <c r="D67" s="107">
        <v>0.0008018443168372805</v>
      </c>
      <c r="E67" s="107">
        <v>2.188576970603741</v>
      </c>
      <c r="F67" s="103" t="s">
        <v>1345</v>
      </c>
      <c r="G67" s="103" t="b">
        <v>0</v>
      </c>
      <c r="H67" s="103" t="b">
        <v>0</v>
      </c>
      <c r="I67" s="103" t="b">
        <v>0</v>
      </c>
      <c r="J67" s="103" t="b">
        <v>0</v>
      </c>
      <c r="K67" s="103" t="b">
        <v>0</v>
      </c>
      <c r="L67" s="103" t="b">
        <v>0</v>
      </c>
    </row>
    <row r="68" spans="1:12" ht="15">
      <c r="A68" s="105" t="s">
        <v>359</v>
      </c>
      <c r="B68" s="103" t="s">
        <v>424</v>
      </c>
      <c r="C68" s="103">
        <v>3</v>
      </c>
      <c r="D68" s="107">
        <v>0.0006566763395037419</v>
      </c>
      <c r="E68" s="107">
        <v>1.7212155531732347</v>
      </c>
      <c r="F68" s="103" t="s">
        <v>1345</v>
      </c>
      <c r="G68" s="103" t="b">
        <v>0</v>
      </c>
      <c r="H68" s="103" t="b">
        <v>0</v>
      </c>
      <c r="I68" s="103" t="b">
        <v>0</v>
      </c>
      <c r="J68" s="103" t="b">
        <v>0</v>
      </c>
      <c r="K68" s="103" t="b">
        <v>0</v>
      </c>
      <c r="L68" s="103" t="b">
        <v>0</v>
      </c>
    </row>
    <row r="69" spans="1:12" ht="15">
      <c r="A69" s="105" t="s">
        <v>692</v>
      </c>
      <c r="B69" s="103" t="s">
        <v>616</v>
      </c>
      <c r="C69" s="103">
        <v>3</v>
      </c>
      <c r="D69" s="107">
        <v>0.0005717585164580831</v>
      </c>
      <c r="E69" s="107">
        <v>2.9667282209873846</v>
      </c>
      <c r="F69" s="103" t="s">
        <v>1345</v>
      </c>
      <c r="G69" s="103" t="b">
        <v>0</v>
      </c>
      <c r="H69" s="103" t="b">
        <v>0</v>
      </c>
      <c r="I69" s="103" t="b">
        <v>0</v>
      </c>
      <c r="J69" s="103" t="b">
        <v>0</v>
      </c>
      <c r="K69" s="103" t="b">
        <v>0</v>
      </c>
      <c r="L69" s="103" t="b">
        <v>0</v>
      </c>
    </row>
    <row r="70" spans="1:12" ht="15">
      <c r="A70" s="105" t="s">
        <v>422</v>
      </c>
      <c r="B70" s="103" t="s">
        <v>612</v>
      </c>
      <c r="C70" s="103">
        <v>3</v>
      </c>
      <c r="D70" s="107">
        <v>0.0006566763395037419</v>
      </c>
      <c r="E70" s="107">
        <v>2.527395527157122</v>
      </c>
      <c r="F70" s="103" t="s">
        <v>1345</v>
      </c>
      <c r="G70" s="103" t="b">
        <v>0</v>
      </c>
      <c r="H70" s="103" t="b">
        <v>0</v>
      </c>
      <c r="I70" s="103" t="b">
        <v>0</v>
      </c>
      <c r="J70" s="103" t="b">
        <v>0</v>
      </c>
      <c r="K70" s="103" t="b">
        <v>0</v>
      </c>
      <c r="L70" s="103" t="b">
        <v>0</v>
      </c>
    </row>
    <row r="71" spans="1:12" ht="15">
      <c r="A71" s="105" t="s">
        <v>432</v>
      </c>
      <c r="B71" s="103" t="s">
        <v>397</v>
      </c>
      <c r="C71" s="103">
        <v>3</v>
      </c>
      <c r="D71" s="107">
        <v>0.0005717585164580831</v>
      </c>
      <c r="E71" s="107">
        <v>2.1216301809731277</v>
      </c>
      <c r="F71" s="103" t="s">
        <v>1345</v>
      </c>
      <c r="G71" s="103" t="b">
        <v>0</v>
      </c>
      <c r="H71" s="103" t="b">
        <v>0</v>
      </c>
      <c r="I71" s="103" t="b">
        <v>0</v>
      </c>
      <c r="J71" s="103" t="b">
        <v>0</v>
      </c>
      <c r="K71" s="103" t="b">
        <v>0</v>
      </c>
      <c r="L71" s="103" t="b">
        <v>0</v>
      </c>
    </row>
    <row r="72" spans="1:12" ht="15">
      <c r="A72" s="105" t="s">
        <v>356</v>
      </c>
      <c r="B72" s="103" t="s">
        <v>825</v>
      </c>
      <c r="C72" s="103">
        <v>3</v>
      </c>
      <c r="D72" s="107">
        <v>0.0006566763395037419</v>
      </c>
      <c r="E72" s="107">
        <v>2.234334461164416</v>
      </c>
      <c r="F72" s="103" t="s">
        <v>1345</v>
      </c>
      <c r="G72" s="103" t="b">
        <v>0</v>
      </c>
      <c r="H72" s="103" t="b">
        <v>0</v>
      </c>
      <c r="I72" s="103" t="b">
        <v>0</v>
      </c>
      <c r="J72" s="103" t="b">
        <v>0</v>
      </c>
      <c r="K72" s="103" t="b">
        <v>0</v>
      </c>
      <c r="L72" s="103" t="b">
        <v>0</v>
      </c>
    </row>
    <row r="73" spans="1:12" ht="15">
      <c r="A73" s="105" t="s">
        <v>462</v>
      </c>
      <c r="B73" s="103" t="s">
        <v>357</v>
      </c>
      <c r="C73" s="103">
        <v>3</v>
      </c>
      <c r="D73" s="107">
        <v>0.0005717585164580831</v>
      </c>
      <c r="E73" s="107">
        <v>1.7694476628617652</v>
      </c>
      <c r="F73" s="103" t="s">
        <v>1345</v>
      </c>
      <c r="G73" s="103" t="b">
        <v>0</v>
      </c>
      <c r="H73" s="103" t="b">
        <v>0</v>
      </c>
      <c r="I73" s="103" t="b">
        <v>0</v>
      </c>
      <c r="J73" s="103" t="b">
        <v>0</v>
      </c>
      <c r="K73" s="103" t="b">
        <v>0</v>
      </c>
      <c r="L73" s="103" t="b">
        <v>0</v>
      </c>
    </row>
    <row r="74" spans="1:12" ht="15">
      <c r="A74" s="105" t="s">
        <v>489</v>
      </c>
      <c r="B74" s="103" t="s">
        <v>523</v>
      </c>
      <c r="C74" s="103">
        <v>3</v>
      </c>
      <c r="D74" s="107">
        <v>0.0005717585164580831</v>
      </c>
      <c r="E74" s="107">
        <v>2.5195701896451657</v>
      </c>
      <c r="F74" s="103" t="s">
        <v>1345</v>
      </c>
      <c r="G74" s="103" t="b">
        <v>0</v>
      </c>
      <c r="H74" s="103" t="b">
        <v>0</v>
      </c>
      <c r="I74" s="103" t="b">
        <v>0</v>
      </c>
      <c r="J74" s="103" t="b">
        <v>0</v>
      </c>
      <c r="K74" s="103" t="b">
        <v>0</v>
      </c>
      <c r="L74" s="103" t="b">
        <v>0</v>
      </c>
    </row>
    <row r="75" spans="1:12" ht="15">
      <c r="A75" s="105" t="s">
        <v>393</v>
      </c>
      <c r="B75" s="103" t="s">
        <v>445</v>
      </c>
      <c r="C75" s="103">
        <v>3</v>
      </c>
      <c r="D75" s="107">
        <v>0.0005717585164580831</v>
      </c>
      <c r="E75" s="107">
        <v>2.167387671533803</v>
      </c>
      <c r="F75" s="103" t="s">
        <v>1345</v>
      </c>
      <c r="G75" s="103" t="b">
        <v>0</v>
      </c>
      <c r="H75" s="103" t="b">
        <v>0</v>
      </c>
      <c r="I75" s="103" t="b">
        <v>0</v>
      </c>
      <c r="J75" s="103" t="b">
        <v>0</v>
      </c>
      <c r="K75" s="103" t="b">
        <v>0</v>
      </c>
      <c r="L75" s="103" t="b">
        <v>0</v>
      </c>
    </row>
    <row r="76" spans="1:12" ht="15">
      <c r="A76" s="105" t="s">
        <v>391</v>
      </c>
      <c r="B76" s="103" t="s">
        <v>382</v>
      </c>
      <c r="C76" s="103">
        <v>3</v>
      </c>
      <c r="D76" s="107">
        <v>0.0005717585164580831</v>
      </c>
      <c r="E76" s="107">
        <v>1.8083657288921349</v>
      </c>
      <c r="F76" s="103" t="s">
        <v>1345</v>
      </c>
      <c r="G76" s="103" t="b">
        <v>0</v>
      </c>
      <c r="H76" s="103" t="b">
        <v>0</v>
      </c>
      <c r="I76" s="103" t="b">
        <v>0</v>
      </c>
      <c r="J76" s="103" t="b">
        <v>0</v>
      </c>
      <c r="K76" s="103" t="b">
        <v>0</v>
      </c>
      <c r="L76" s="103" t="b">
        <v>0</v>
      </c>
    </row>
    <row r="77" spans="1:12" ht="15">
      <c r="A77" s="105" t="s">
        <v>532</v>
      </c>
      <c r="B77" s="103" t="s">
        <v>362</v>
      </c>
      <c r="C77" s="103">
        <v>3</v>
      </c>
      <c r="D77" s="107">
        <v>0.0008018443168372805</v>
      </c>
      <c r="E77" s="107">
        <v>2.0746336182969043</v>
      </c>
      <c r="F77" s="103" t="s">
        <v>1345</v>
      </c>
      <c r="G77" s="103" t="b">
        <v>0</v>
      </c>
      <c r="H77" s="103" t="b">
        <v>0</v>
      </c>
      <c r="I77" s="103" t="b">
        <v>0</v>
      </c>
      <c r="J77" s="103" t="b">
        <v>0</v>
      </c>
      <c r="K77" s="103" t="b">
        <v>0</v>
      </c>
      <c r="L77" s="103" t="b">
        <v>0</v>
      </c>
    </row>
    <row r="78" spans="1:12" ht="15">
      <c r="A78" s="105" t="s">
        <v>708</v>
      </c>
      <c r="B78" s="103" t="s">
        <v>630</v>
      </c>
      <c r="C78" s="103">
        <v>3</v>
      </c>
      <c r="D78" s="107">
        <v>0.0006566763395037419</v>
      </c>
      <c r="E78" s="107">
        <v>2.9667282209873846</v>
      </c>
      <c r="F78" s="103" t="s">
        <v>1345</v>
      </c>
      <c r="G78" s="103" t="b">
        <v>0</v>
      </c>
      <c r="H78" s="103" t="b">
        <v>0</v>
      </c>
      <c r="I78" s="103" t="b">
        <v>0</v>
      </c>
      <c r="J78" s="103" t="b">
        <v>0</v>
      </c>
      <c r="K78" s="103" t="b">
        <v>0</v>
      </c>
      <c r="L78" s="103" t="b">
        <v>0</v>
      </c>
    </row>
    <row r="79" spans="1:12" ht="15">
      <c r="A79" s="105" t="s">
        <v>630</v>
      </c>
      <c r="B79" s="103" t="s">
        <v>358</v>
      </c>
      <c r="C79" s="103">
        <v>3</v>
      </c>
      <c r="D79" s="107">
        <v>0.0006566763395037419</v>
      </c>
      <c r="E79" s="107">
        <v>2.0247201679650715</v>
      </c>
      <c r="F79" s="103" t="s">
        <v>1345</v>
      </c>
      <c r="G79" s="103" t="b">
        <v>0</v>
      </c>
      <c r="H79" s="103" t="b">
        <v>0</v>
      </c>
      <c r="I79" s="103" t="b">
        <v>0</v>
      </c>
      <c r="J79" s="103" t="b">
        <v>0</v>
      </c>
      <c r="K79" s="103" t="b">
        <v>0</v>
      </c>
      <c r="L79" s="103" t="b">
        <v>0</v>
      </c>
    </row>
    <row r="80" spans="1:12" ht="15">
      <c r="A80" s="105" t="s">
        <v>441</v>
      </c>
      <c r="B80" s="103" t="s">
        <v>712</v>
      </c>
      <c r="C80" s="103">
        <v>3</v>
      </c>
      <c r="D80" s="107">
        <v>0.0008018443168372805</v>
      </c>
      <c r="E80" s="107">
        <v>2.6656982253234034</v>
      </c>
      <c r="F80" s="103" t="s">
        <v>1345</v>
      </c>
      <c r="G80" s="103" t="b">
        <v>0</v>
      </c>
      <c r="H80" s="103" t="b">
        <v>0</v>
      </c>
      <c r="I80" s="103" t="b">
        <v>0</v>
      </c>
      <c r="J80" s="103" t="b">
        <v>0</v>
      </c>
      <c r="K80" s="103" t="b">
        <v>0</v>
      </c>
      <c r="L80" s="103" t="b">
        <v>0</v>
      </c>
    </row>
    <row r="81" spans="1:12" ht="15">
      <c r="A81" s="105" t="s">
        <v>712</v>
      </c>
      <c r="B81" s="103" t="s">
        <v>565</v>
      </c>
      <c r="C81" s="103">
        <v>3</v>
      </c>
      <c r="D81" s="107">
        <v>0.0008018443168372805</v>
      </c>
      <c r="E81" s="107">
        <v>2.8875469749397595</v>
      </c>
      <c r="F81" s="103" t="s">
        <v>1345</v>
      </c>
      <c r="G81" s="103" t="b">
        <v>0</v>
      </c>
      <c r="H81" s="103" t="b">
        <v>0</v>
      </c>
      <c r="I81" s="103" t="b">
        <v>0</v>
      </c>
      <c r="J81" s="103" t="b">
        <v>0</v>
      </c>
      <c r="K81" s="103" t="b">
        <v>0</v>
      </c>
      <c r="L81" s="103" t="b">
        <v>0</v>
      </c>
    </row>
    <row r="82" spans="1:12" ht="15">
      <c r="A82" s="105" t="s">
        <v>564</v>
      </c>
      <c r="B82" s="103" t="s">
        <v>565</v>
      </c>
      <c r="C82" s="103">
        <v>3</v>
      </c>
      <c r="D82" s="107">
        <v>0.0006566763395037419</v>
      </c>
      <c r="E82" s="107">
        <v>2.7114557158840786</v>
      </c>
      <c r="F82" s="103" t="s">
        <v>1345</v>
      </c>
      <c r="G82" s="103" t="b">
        <v>0</v>
      </c>
      <c r="H82" s="103" t="b">
        <v>0</v>
      </c>
      <c r="I82" s="103" t="b">
        <v>0</v>
      </c>
      <c r="J82" s="103" t="b">
        <v>0</v>
      </c>
      <c r="K82" s="103" t="b">
        <v>0</v>
      </c>
      <c r="L82" s="103" t="b">
        <v>0</v>
      </c>
    </row>
    <row r="83" spans="1:12" ht="15">
      <c r="A83" s="105" t="s">
        <v>379</v>
      </c>
      <c r="B83" s="103" t="s">
        <v>365</v>
      </c>
      <c r="C83" s="103">
        <v>3</v>
      </c>
      <c r="D83" s="107">
        <v>0.0008018443168372805</v>
      </c>
      <c r="E83" s="107">
        <v>1.627276779680944</v>
      </c>
      <c r="F83" s="103" t="s">
        <v>1345</v>
      </c>
      <c r="G83" s="103" t="b">
        <v>0</v>
      </c>
      <c r="H83" s="103" t="b">
        <v>0</v>
      </c>
      <c r="I83" s="103" t="b">
        <v>0</v>
      </c>
      <c r="J83" s="103" t="b">
        <v>0</v>
      </c>
      <c r="K83" s="103" t="b">
        <v>0</v>
      </c>
      <c r="L83" s="103" t="b">
        <v>0</v>
      </c>
    </row>
    <row r="84" spans="1:12" ht="15">
      <c r="A84" s="105" t="s">
        <v>465</v>
      </c>
      <c r="B84" s="103" t="s">
        <v>392</v>
      </c>
      <c r="C84" s="103">
        <v>3</v>
      </c>
      <c r="D84" s="107">
        <v>0.0005717585164580831</v>
      </c>
      <c r="E84" s="107">
        <v>2.109395724556116</v>
      </c>
      <c r="F84" s="103" t="s">
        <v>1345</v>
      </c>
      <c r="G84" s="103" t="b">
        <v>0</v>
      </c>
      <c r="H84" s="103" t="b">
        <v>0</v>
      </c>
      <c r="I84" s="103" t="b">
        <v>0</v>
      </c>
      <c r="J84" s="103" t="b">
        <v>0</v>
      </c>
      <c r="K84" s="103" t="b">
        <v>0</v>
      </c>
      <c r="L84" s="103" t="b">
        <v>0</v>
      </c>
    </row>
    <row r="85" spans="1:12" ht="15">
      <c r="A85" s="105" t="s">
        <v>392</v>
      </c>
      <c r="B85" s="103" t="s">
        <v>388</v>
      </c>
      <c r="C85" s="103">
        <v>3</v>
      </c>
      <c r="D85" s="107">
        <v>0.0005717585164580831</v>
      </c>
      <c r="E85" s="107">
        <v>1.833189312617167</v>
      </c>
      <c r="F85" s="103" t="s">
        <v>1345</v>
      </c>
      <c r="G85" s="103" t="b">
        <v>0</v>
      </c>
      <c r="H85" s="103" t="b">
        <v>0</v>
      </c>
      <c r="I85" s="103" t="b">
        <v>0</v>
      </c>
      <c r="J85" s="103" t="b">
        <v>0</v>
      </c>
      <c r="K85" s="103" t="b">
        <v>0</v>
      </c>
      <c r="L85" s="103" t="b">
        <v>0</v>
      </c>
    </row>
    <row r="86" spans="1:12" ht="15">
      <c r="A86" s="105" t="s">
        <v>527</v>
      </c>
      <c r="B86" s="103" t="s">
        <v>389</v>
      </c>
      <c r="C86" s="103">
        <v>3</v>
      </c>
      <c r="D86" s="107">
        <v>0.0005717585164580831</v>
      </c>
      <c r="E86" s="107">
        <v>2.2185401939811844</v>
      </c>
      <c r="F86" s="103" t="s">
        <v>1345</v>
      </c>
      <c r="G86" s="103" t="b">
        <v>0</v>
      </c>
      <c r="H86" s="103" t="b">
        <v>0</v>
      </c>
      <c r="I86" s="103" t="b">
        <v>0</v>
      </c>
      <c r="J86" s="103" t="b">
        <v>0</v>
      </c>
      <c r="K86" s="103" t="b">
        <v>0</v>
      </c>
      <c r="L86" s="103" t="b">
        <v>0</v>
      </c>
    </row>
    <row r="87" spans="1:12" ht="15">
      <c r="A87" s="105" t="s">
        <v>491</v>
      </c>
      <c r="B87" s="103" t="s">
        <v>400</v>
      </c>
      <c r="C87" s="103">
        <v>3</v>
      </c>
      <c r="D87" s="107">
        <v>0.0006566763395037419</v>
      </c>
      <c r="E87" s="107">
        <v>2.2507248773525856</v>
      </c>
      <c r="F87" s="103" t="s">
        <v>1345</v>
      </c>
      <c r="G87" s="103" t="b">
        <v>0</v>
      </c>
      <c r="H87" s="103" t="b">
        <v>0</v>
      </c>
      <c r="I87" s="103" t="b">
        <v>0</v>
      </c>
      <c r="J87" s="103" t="b">
        <v>0</v>
      </c>
      <c r="K87" s="103" t="b">
        <v>0</v>
      </c>
      <c r="L87" s="103" t="b">
        <v>0</v>
      </c>
    </row>
    <row r="88" spans="1:12" ht="15">
      <c r="A88" s="105" t="s">
        <v>430</v>
      </c>
      <c r="B88" s="103" t="s">
        <v>363</v>
      </c>
      <c r="C88" s="103">
        <v>3</v>
      </c>
      <c r="D88" s="107">
        <v>0.0005717585164580831</v>
      </c>
      <c r="E88" s="107">
        <v>1.828425522821103</v>
      </c>
      <c r="F88" s="103" t="s">
        <v>1345</v>
      </c>
      <c r="G88" s="103" t="b">
        <v>0</v>
      </c>
      <c r="H88" s="103" t="b">
        <v>0</v>
      </c>
      <c r="I88" s="103" t="b">
        <v>0</v>
      </c>
      <c r="J88" s="103" t="b">
        <v>0</v>
      </c>
      <c r="K88" s="103" t="b">
        <v>0</v>
      </c>
      <c r="L88" s="103" t="b">
        <v>0</v>
      </c>
    </row>
    <row r="89" spans="1:12" ht="15">
      <c r="A89" s="105" t="s">
        <v>405</v>
      </c>
      <c r="B89" s="103" t="s">
        <v>492</v>
      </c>
      <c r="C89" s="103">
        <v>3</v>
      </c>
      <c r="D89" s="107">
        <v>0.0008018443168372805</v>
      </c>
      <c r="E89" s="107">
        <v>2.2854869836117975</v>
      </c>
      <c r="F89" s="103" t="s">
        <v>1345</v>
      </c>
      <c r="G89" s="103" t="b">
        <v>0</v>
      </c>
      <c r="H89" s="103" t="b">
        <v>0</v>
      </c>
      <c r="I89" s="103" t="b">
        <v>0</v>
      </c>
      <c r="J89" s="103" t="b">
        <v>0</v>
      </c>
      <c r="K89" s="103" t="b">
        <v>0</v>
      </c>
      <c r="L89" s="103" t="b">
        <v>0</v>
      </c>
    </row>
    <row r="90" spans="1:12" ht="15">
      <c r="A90" s="105" t="s">
        <v>493</v>
      </c>
      <c r="B90" s="103" t="s">
        <v>723</v>
      </c>
      <c r="C90" s="103">
        <v>3</v>
      </c>
      <c r="D90" s="107">
        <v>0.0008018443168372805</v>
      </c>
      <c r="E90" s="107">
        <v>2.7626082383314596</v>
      </c>
      <c r="F90" s="103" t="s">
        <v>1345</v>
      </c>
      <c r="G90" s="103" t="b">
        <v>1</v>
      </c>
      <c r="H90" s="103" t="b">
        <v>0</v>
      </c>
      <c r="I90" s="103" t="b">
        <v>0</v>
      </c>
      <c r="J90" s="103" t="b">
        <v>0</v>
      </c>
      <c r="K90" s="103" t="b">
        <v>0</v>
      </c>
      <c r="L90" s="103" t="b">
        <v>0</v>
      </c>
    </row>
    <row r="91" spans="1:12" ht="15">
      <c r="A91" s="105" t="s">
        <v>430</v>
      </c>
      <c r="B91" s="103" t="s">
        <v>360</v>
      </c>
      <c r="C91" s="103">
        <v>3</v>
      </c>
      <c r="D91" s="107">
        <v>0.0008018443168372805</v>
      </c>
      <c r="E91" s="107">
        <v>1.7350038376588681</v>
      </c>
      <c r="F91" s="103" t="s">
        <v>1345</v>
      </c>
      <c r="G91" s="103" t="b">
        <v>0</v>
      </c>
      <c r="H91" s="103" t="b">
        <v>0</v>
      </c>
      <c r="I91" s="103" t="b">
        <v>0</v>
      </c>
      <c r="J91" s="103" t="b">
        <v>0</v>
      </c>
      <c r="K91" s="103" t="b">
        <v>0</v>
      </c>
      <c r="L91" s="103" t="b">
        <v>0</v>
      </c>
    </row>
    <row r="92" spans="1:12" ht="15">
      <c r="A92" s="105" t="s">
        <v>529</v>
      </c>
      <c r="B92" s="103" t="s">
        <v>389</v>
      </c>
      <c r="C92" s="103">
        <v>2</v>
      </c>
      <c r="D92" s="107">
        <v>0.000437784226335828</v>
      </c>
      <c r="E92" s="107">
        <v>2.109395724556116</v>
      </c>
      <c r="F92" s="103" t="s">
        <v>1345</v>
      </c>
      <c r="G92" s="103" t="b">
        <v>0</v>
      </c>
      <c r="H92" s="103" t="b">
        <v>0</v>
      </c>
      <c r="I92" s="103" t="b">
        <v>0</v>
      </c>
      <c r="J92" s="103" t="b">
        <v>0</v>
      </c>
      <c r="K92" s="103" t="b">
        <v>0</v>
      </c>
      <c r="L92" s="103" t="b">
        <v>0</v>
      </c>
    </row>
    <row r="93" spans="1:12" ht="15">
      <c r="A93" s="105" t="s">
        <v>538</v>
      </c>
      <c r="B93" s="103" t="s">
        <v>539</v>
      </c>
      <c r="C93" s="103">
        <v>2</v>
      </c>
      <c r="D93" s="107">
        <v>0.000437784226335828</v>
      </c>
      <c r="E93" s="107">
        <v>2.5353644568283973</v>
      </c>
      <c r="F93" s="103" t="s">
        <v>1345</v>
      </c>
      <c r="G93" s="103" t="b">
        <v>0</v>
      </c>
      <c r="H93" s="103" t="b">
        <v>0</v>
      </c>
      <c r="I93" s="103" t="b">
        <v>0</v>
      </c>
      <c r="J93" s="103" t="b">
        <v>0</v>
      </c>
      <c r="K93" s="103" t="b">
        <v>0</v>
      </c>
      <c r="L93" s="103" t="b">
        <v>0</v>
      </c>
    </row>
    <row r="94" spans="1:12" ht="15">
      <c r="A94" s="105" t="s">
        <v>367</v>
      </c>
      <c r="B94" s="103" t="s">
        <v>405</v>
      </c>
      <c r="C94" s="103">
        <v>2</v>
      </c>
      <c r="D94" s="107">
        <v>0.000437784226335828</v>
      </c>
      <c r="E94" s="107">
        <v>1.6700630307258535</v>
      </c>
      <c r="F94" s="103" t="s">
        <v>1345</v>
      </c>
      <c r="G94" s="103" t="b">
        <v>0</v>
      </c>
      <c r="H94" s="103" t="b">
        <v>0</v>
      </c>
      <c r="I94" s="103" t="b">
        <v>0</v>
      </c>
      <c r="J94" s="103" t="b">
        <v>0</v>
      </c>
      <c r="K94" s="103" t="b">
        <v>0</v>
      </c>
      <c r="L94" s="103" t="b">
        <v>0</v>
      </c>
    </row>
    <row r="95" spans="1:12" ht="15">
      <c r="A95" s="105" t="s">
        <v>377</v>
      </c>
      <c r="B95" s="103" t="s">
        <v>367</v>
      </c>
      <c r="C95" s="103">
        <v>2</v>
      </c>
      <c r="D95" s="107">
        <v>0.000437784226335828</v>
      </c>
      <c r="E95" s="107">
        <v>1.4906940619089362</v>
      </c>
      <c r="F95" s="103" t="s">
        <v>1345</v>
      </c>
      <c r="G95" s="103" t="b">
        <v>0</v>
      </c>
      <c r="H95" s="103" t="b">
        <v>0</v>
      </c>
      <c r="I95" s="103" t="b">
        <v>0</v>
      </c>
      <c r="J95" s="103" t="b">
        <v>0</v>
      </c>
      <c r="K95" s="103" t="b">
        <v>0</v>
      </c>
      <c r="L95" s="103" t="b">
        <v>0</v>
      </c>
    </row>
    <row r="96" spans="1:12" ht="15">
      <c r="A96" s="105" t="s">
        <v>934</v>
      </c>
      <c r="B96" s="103" t="s">
        <v>383</v>
      </c>
      <c r="C96" s="103">
        <v>2</v>
      </c>
      <c r="D96" s="107">
        <v>0.000437784226335828</v>
      </c>
      <c r="E96" s="107">
        <v>2.5353644568283973</v>
      </c>
      <c r="F96" s="103" t="s">
        <v>1345</v>
      </c>
      <c r="G96" s="103" t="b">
        <v>0</v>
      </c>
      <c r="H96" s="103" t="b">
        <v>0</v>
      </c>
      <c r="I96" s="103" t="b">
        <v>0</v>
      </c>
      <c r="J96" s="103" t="b">
        <v>0</v>
      </c>
      <c r="K96" s="103" t="b">
        <v>0</v>
      </c>
      <c r="L96" s="103" t="b">
        <v>0</v>
      </c>
    </row>
    <row r="97" spans="1:12" ht="15">
      <c r="A97" s="105" t="s">
        <v>383</v>
      </c>
      <c r="B97" s="103" t="s">
        <v>377</v>
      </c>
      <c r="C97" s="103">
        <v>2</v>
      </c>
      <c r="D97" s="107">
        <v>0.000437784226335828</v>
      </c>
      <c r="E97" s="107">
        <v>1.5576408515395495</v>
      </c>
      <c r="F97" s="103" t="s">
        <v>1345</v>
      </c>
      <c r="G97" s="103" t="b">
        <v>0</v>
      </c>
      <c r="H97" s="103" t="b">
        <v>0</v>
      </c>
      <c r="I97" s="103" t="b">
        <v>0</v>
      </c>
      <c r="J97" s="103" t="b">
        <v>0</v>
      </c>
      <c r="K97" s="103" t="b">
        <v>0</v>
      </c>
      <c r="L97" s="103" t="b">
        <v>0</v>
      </c>
    </row>
    <row r="98" spans="1:12" ht="15">
      <c r="A98" s="105" t="s">
        <v>377</v>
      </c>
      <c r="B98" s="103" t="s">
        <v>935</v>
      </c>
      <c r="C98" s="103">
        <v>2</v>
      </c>
      <c r="D98" s="107">
        <v>0.000437784226335828</v>
      </c>
      <c r="E98" s="107">
        <v>2.5118833609788744</v>
      </c>
      <c r="F98" s="103" t="s">
        <v>1345</v>
      </c>
      <c r="G98" s="103" t="b">
        <v>0</v>
      </c>
      <c r="H98" s="103" t="b">
        <v>0</v>
      </c>
      <c r="I98" s="103" t="b">
        <v>0</v>
      </c>
      <c r="J98" s="103" t="b">
        <v>0</v>
      </c>
      <c r="K98" s="103" t="b">
        <v>0</v>
      </c>
      <c r="L98" s="103" t="b">
        <v>0</v>
      </c>
    </row>
    <row r="99" spans="1:12" ht="15">
      <c r="A99" s="105" t="s">
        <v>445</v>
      </c>
      <c r="B99" s="103" t="s">
        <v>748</v>
      </c>
      <c r="C99" s="103">
        <v>2</v>
      </c>
      <c r="D99" s="107">
        <v>0.000437784226335828</v>
      </c>
      <c r="E99" s="107">
        <v>2.660303193436697</v>
      </c>
      <c r="F99" s="103" t="s">
        <v>1345</v>
      </c>
      <c r="G99" s="103" t="b">
        <v>0</v>
      </c>
      <c r="H99" s="103" t="b">
        <v>0</v>
      </c>
      <c r="I99" s="103" t="b">
        <v>0</v>
      </c>
      <c r="J99" s="103" t="b">
        <v>0</v>
      </c>
      <c r="K99" s="103" t="b">
        <v>0</v>
      </c>
      <c r="L99" s="103" t="b">
        <v>0</v>
      </c>
    </row>
    <row r="100" spans="1:12" ht="15">
      <c r="A100" s="105" t="s">
        <v>956</v>
      </c>
      <c r="B100" s="103" t="s">
        <v>957</v>
      </c>
      <c r="C100" s="103">
        <v>2</v>
      </c>
      <c r="D100" s="107">
        <v>0.0005345628778915204</v>
      </c>
      <c r="E100" s="107">
        <v>3.489606966267722</v>
      </c>
      <c r="F100" s="103" t="s">
        <v>1345</v>
      </c>
      <c r="G100" s="103" t="b">
        <v>0</v>
      </c>
      <c r="H100" s="103" t="b">
        <v>0</v>
      </c>
      <c r="I100" s="103" t="b">
        <v>0</v>
      </c>
      <c r="J100" s="103" t="b">
        <v>0</v>
      </c>
      <c r="K100" s="103" t="b">
        <v>0</v>
      </c>
      <c r="L100" s="103" t="b">
        <v>0</v>
      </c>
    </row>
    <row r="101" spans="1:12" ht="15">
      <c r="A101" s="105" t="s">
        <v>585</v>
      </c>
      <c r="B101" s="103" t="s">
        <v>960</v>
      </c>
      <c r="C101" s="103">
        <v>2</v>
      </c>
      <c r="D101" s="107">
        <v>0.000437784226335828</v>
      </c>
      <c r="E101" s="107">
        <v>3.0916669575956846</v>
      </c>
      <c r="F101" s="103" t="s">
        <v>1345</v>
      </c>
      <c r="G101" s="103" t="b">
        <v>0</v>
      </c>
      <c r="H101" s="103" t="b">
        <v>0</v>
      </c>
      <c r="I101" s="103" t="b">
        <v>0</v>
      </c>
      <c r="J101" s="103" t="b">
        <v>0</v>
      </c>
      <c r="K101" s="103" t="b">
        <v>0</v>
      </c>
      <c r="L101" s="103" t="b">
        <v>0</v>
      </c>
    </row>
    <row r="102" spans="1:12" ht="15">
      <c r="A102" s="105" t="s">
        <v>367</v>
      </c>
      <c r="B102" s="103" t="s">
        <v>408</v>
      </c>
      <c r="C102" s="103">
        <v>2</v>
      </c>
      <c r="D102" s="107">
        <v>0.000437784226335828</v>
      </c>
      <c r="E102" s="107">
        <v>1.6700630307258535</v>
      </c>
      <c r="F102" s="103" t="s">
        <v>1345</v>
      </c>
      <c r="G102" s="103" t="b">
        <v>0</v>
      </c>
      <c r="H102" s="103" t="b">
        <v>0</v>
      </c>
      <c r="I102" s="103" t="b">
        <v>0</v>
      </c>
      <c r="J102" s="103" t="b">
        <v>0</v>
      </c>
      <c r="K102" s="103" t="b">
        <v>0</v>
      </c>
      <c r="L102" s="103" t="b">
        <v>0</v>
      </c>
    </row>
    <row r="103" spans="1:12" ht="15">
      <c r="A103" s="105" t="s">
        <v>434</v>
      </c>
      <c r="B103" s="103" t="s">
        <v>652</v>
      </c>
      <c r="C103" s="103">
        <v>2</v>
      </c>
      <c r="D103" s="107">
        <v>0.000437784226335828</v>
      </c>
      <c r="E103" s="107">
        <v>2.489606966267722</v>
      </c>
      <c r="F103" s="103" t="s">
        <v>1345</v>
      </c>
      <c r="G103" s="103" t="b">
        <v>0</v>
      </c>
      <c r="H103" s="103" t="b">
        <v>0</v>
      </c>
      <c r="I103" s="103" t="b">
        <v>0</v>
      </c>
      <c r="J103" s="103" t="b">
        <v>0</v>
      </c>
      <c r="K103" s="103" t="b">
        <v>1</v>
      </c>
      <c r="L103" s="103" t="b">
        <v>0</v>
      </c>
    </row>
    <row r="104" spans="1:12" ht="15">
      <c r="A104" s="105" t="s">
        <v>408</v>
      </c>
      <c r="B104" s="103" t="s">
        <v>435</v>
      </c>
      <c r="C104" s="103">
        <v>2</v>
      </c>
      <c r="D104" s="107">
        <v>0.000437784226335828</v>
      </c>
      <c r="E104" s="107">
        <v>2.01248571154806</v>
      </c>
      <c r="F104" s="103" t="s">
        <v>1345</v>
      </c>
      <c r="G104" s="103" t="b">
        <v>0</v>
      </c>
      <c r="H104" s="103" t="b">
        <v>0</v>
      </c>
      <c r="I104" s="103" t="b">
        <v>0</v>
      </c>
      <c r="J104" s="103" t="b">
        <v>0</v>
      </c>
      <c r="K104" s="103" t="b">
        <v>0</v>
      </c>
      <c r="L104" s="103" t="b">
        <v>0</v>
      </c>
    </row>
    <row r="105" spans="1:12" ht="15">
      <c r="A105" s="105" t="s">
        <v>506</v>
      </c>
      <c r="B105" s="103" t="s">
        <v>507</v>
      </c>
      <c r="C105" s="103">
        <v>2</v>
      </c>
      <c r="D105" s="107">
        <v>0.0005345628778915204</v>
      </c>
      <c r="E105" s="107">
        <v>2.4014708775671707</v>
      </c>
      <c r="F105" s="103" t="s">
        <v>1345</v>
      </c>
      <c r="G105" s="103" t="b">
        <v>0</v>
      </c>
      <c r="H105" s="103" t="b">
        <v>0</v>
      </c>
      <c r="I105" s="103" t="b">
        <v>0</v>
      </c>
      <c r="J105" s="103" t="b">
        <v>0</v>
      </c>
      <c r="K105" s="103" t="b">
        <v>0</v>
      </c>
      <c r="L105" s="103" t="b">
        <v>0</v>
      </c>
    </row>
    <row r="106" spans="1:12" ht="15">
      <c r="A106" s="105" t="s">
        <v>380</v>
      </c>
      <c r="B106" s="103" t="s">
        <v>409</v>
      </c>
      <c r="C106" s="103">
        <v>2</v>
      </c>
      <c r="D106" s="107">
        <v>0.000437784226335828</v>
      </c>
      <c r="E106" s="107">
        <v>1.7337321105952308</v>
      </c>
      <c r="F106" s="103" t="s">
        <v>1345</v>
      </c>
      <c r="G106" s="103" t="b">
        <v>0</v>
      </c>
      <c r="H106" s="103" t="b">
        <v>0</v>
      </c>
      <c r="I106" s="103" t="b">
        <v>0</v>
      </c>
      <c r="J106" s="103" t="b">
        <v>1</v>
      </c>
      <c r="K106" s="103" t="b">
        <v>0</v>
      </c>
      <c r="L106" s="103" t="b">
        <v>0</v>
      </c>
    </row>
    <row r="107" spans="1:12" ht="15">
      <c r="A107" s="105" t="s">
        <v>641</v>
      </c>
      <c r="B107" s="103" t="s">
        <v>671</v>
      </c>
      <c r="C107" s="103">
        <v>2</v>
      </c>
      <c r="D107" s="107">
        <v>0.0005345628778915204</v>
      </c>
      <c r="E107" s="107">
        <v>2.8875469749397595</v>
      </c>
      <c r="F107" s="103" t="s">
        <v>1345</v>
      </c>
      <c r="G107" s="103" t="b">
        <v>0</v>
      </c>
      <c r="H107" s="103" t="b">
        <v>0</v>
      </c>
      <c r="I107" s="103" t="b">
        <v>0</v>
      </c>
      <c r="J107" s="103" t="b">
        <v>0</v>
      </c>
      <c r="K107" s="103" t="b">
        <v>0</v>
      </c>
      <c r="L107" s="103" t="b">
        <v>0</v>
      </c>
    </row>
    <row r="108" spans="1:12" ht="15">
      <c r="A108" s="105" t="s">
        <v>389</v>
      </c>
      <c r="B108" s="103" t="s">
        <v>476</v>
      </c>
      <c r="C108" s="103">
        <v>2</v>
      </c>
      <c r="D108" s="107">
        <v>0.000437784226335828</v>
      </c>
      <c r="E108" s="107">
        <v>1.9844569879478162</v>
      </c>
      <c r="F108" s="103" t="s">
        <v>1345</v>
      </c>
      <c r="G108" s="103" t="b">
        <v>0</v>
      </c>
      <c r="H108" s="103" t="b">
        <v>0</v>
      </c>
      <c r="I108" s="103" t="b">
        <v>0</v>
      </c>
      <c r="J108" s="103" t="b">
        <v>0</v>
      </c>
      <c r="K108" s="103" t="b">
        <v>0</v>
      </c>
      <c r="L108" s="103" t="b">
        <v>0</v>
      </c>
    </row>
    <row r="109" spans="1:12" ht="15">
      <c r="A109" s="105" t="s">
        <v>370</v>
      </c>
      <c r="B109" s="103" t="s">
        <v>352</v>
      </c>
      <c r="C109" s="103">
        <v>2</v>
      </c>
      <c r="D109" s="107">
        <v>0.000437784226335828</v>
      </c>
      <c r="E109" s="107">
        <v>1.0590481967449645</v>
      </c>
      <c r="F109" s="103" t="s">
        <v>1345</v>
      </c>
      <c r="G109" s="103" t="b">
        <v>0</v>
      </c>
      <c r="H109" s="103" t="b">
        <v>0</v>
      </c>
      <c r="I109" s="103" t="b">
        <v>0</v>
      </c>
      <c r="J109" s="103" t="b">
        <v>0</v>
      </c>
      <c r="K109" s="103" t="b">
        <v>0</v>
      </c>
      <c r="L109" s="103" t="b">
        <v>0</v>
      </c>
    </row>
    <row r="110" spans="1:12" ht="15">
      <c r="A110" s="105" t="s">
        <v>354</v>
      </c>
      <c r="B110" s="103" t="s">
        <v>676</v>
      </c>
      <c r="C110" s="103">
        <v>2</v>
      </c>
      <c r="D110" s="107">
        <v>0.0005345628778915204</v>
      </c>
      <c r="E110" s="107">
        <v>1.9214052422007273</v>
      </c>
      <c r="F110" s="103" t="s">
        <v>1345</v>
      </c>
      <c r="G110" s="103" t="b">
        <v>0</v>
      </c>
      <c r="H110" s="103" t="b">
        <v>0</v>
      </c>
      <c r="I110" s="103" t="b">
        <v>0</v>
      </c>
      <c r="J110" s="103" t="b">
        <v>0</v>
      </c>
      <c r="K110" s="103" t="b">
        <v>0</v>
      </c>
      <c r="L110" s="103" t="b">
        <v>0</v>
      </c>
    </row>
    <row r="111" spans="1:12" ht="15">
      <c r="A111" s="105" t="s">
        <v>541</v>
      </c>
      <c r="B111" s="103" t="s">
        <v>378</v>
      </c>
      <c r="C111" s="103">
        <v>2</v>
      </c>
      <c r="D111" s="107">
        <v>0.0005345628778915204</v>
      </c>
      <c r="E111" s="107">
        <v>2.034762106259212</v>
      </c>
      <c r="F111" s="103" t="s">
        <v>1345</v>
      </c>
      <c r="G111" s="103" t="b">
        <v>0</v>
      </c>
      <c r="H111" s="103" t="b">
        <v>0</v>
      </c>
      <c r="I111" s="103" t="b">
        <v>0</v>
      </c>
      <c r="J111" s="103" t="b">
        <v>0</v>
      </c>
      <c r="K111" s="103" t="b">
        <v>0</v>
      </c>
      <c r="L111" s="103" t="b">
        <v>0</v>
      </c>
    </row>
    <row r="112" spans="1:12" ht="15">
      <c r="A112" s="105" t="s">
        <v>378</v>
      </c>
      <c r="B112" s="103" t="s">
        <v>511</v>
      </c>
      <c r="C112" s="103">
        <v>2</v>
      </c>
      <c r="D112" s="107">
        <v>0.0005345628778915204</v>
      </c>
      <c r="E112" s="107">
        <v>1.9678153166285988</v>
      </c>
      <c r="F112" s="103" t="s">
        <v>1345</v>
      </c>
      <c r="G112" s="103" t="b">
        <v>0</v>
      </c>
      <c r="H112" s="103" t="b">
        <v>0</v>
      </c>
      <c r="I112" s="103" t="b">
        <v>0</v>
      </c>
      <c r="J112" s="103" t="b">
        <v>0</v>
      </c>
      <c r="K112" s="103" t="b">
        <v>0</v>
      </c>
      <c r="L112" s="103" t="b">
        <v>0</v>
      </c>
    </row>
    <row r="113" spans="1:12" ht="15">
      <c r="A113" s="105" t="s">
        <v>511</v>
      </c>
      <c r="B113" s="103" t="s">
        <v>995</v>
      </c>
      <c r="C113" s="103">
        <v>2</v>
      </c>
      <c r="D113" s="107">
        <v>0.000437784226335828</v>
      </c>
      <c r="E113" s="107">
        <v>2.9455389219174464</v>
      </c>
      <c r="F113" s="103" t="s">
        <v>1345</v>
      </c>
      <c r="G113" s="103" t="b">
        <v>0</v>
      </c>
      <c r="H113" s="103" t="b">
        <v>0</v>
      </c>
      <c r="I113" s="103" t="b">
        <v>0</v>
      </c>
      <c r="J113" s="103" t="b">
        <v>0</v>
      </c>
      <c r="K113" s="103" t="b">
        <v>0</v>
      </c>
      <c r="L113" s="103" t="b">
        <v>0</v>
      </c>
    </row>
    <row r="114" spans="1:12" ht="15">
      <c r="A114" s="105" t="s">
        <v>411</v>
      </c>
      <c r="B114" s="103" t="s">
        <v>371</v>
      </c>
      <c r="C114" s="103">
        <v>2</v>
      </c>
      <c r="D114" s="107">
        <v>0.000437784226335828</v>
      </c>
      <c r="E114" s="107">
        <v>1.6700630307258535</v>
      </c>
      <c r="F114" s="103" t="s">
        <v>1345</v>
      </c>
      <c r="G114" s="103" t="b">
        <v>0</v>
      </c>
      <c r="H114" s="103" t="b">
        <v>0</v>
      </c>
      <c r="I114" s="103" t="b">
        <v>0</v>
      </c>
      <c r="J114" s="103" t="b">
        <v>0</v>
      </c>
      <c r="K114" s="103" t="b">
        <v>0</v>
      </c>
      <c r="L114" s="103" t="b">
        <v>0</v>
      </c>
    </row>
    <row r="115" spans="1:12" ht="15">
      <c r="A115" s="105" t="s">
        <v>786</v>
      </c>
      <c r="B115" s="103" t="s">
        <v>999</v>
      </c>
      <c r="C115" s="103">
        <v>2</v>
      </c>
      <c r="D115" s="107">
        <v>0.000437784226335828</v>
      </c>
      <c r="E115" s="107">
        <v>3.3135157072120407</v>
      </c>
      <c r="F115" s="103" t="s">
        <v>1345</v>
      </c>
      <c r="G115" s="103" t="b">
        <v>0</v>
      </c>
      <c r="H115" s="103" t="b">
        <v>0</v>
      </c>
      <c r="I115" s="103" t="b">
        <v>0</v>
      </c>
      <c r="J115" s="103" t="b">
        <v>0</v>
      </c>
      <c r="K115" s="103" t="b">
        <v>0</v>
      </c>
      <c r="L115" s="103" t="b">
        <v>0</v>
      </c>
    </row>
    <row r="116" spans="1:12" ht="15">
      <c r="A116" s="105" t="s">
        <v>999</v>
      </c>
      <c r="B116" s="103" t="s">
        <v>678</v>
      </c>
      <c r="C116" s="103">
        <v>2</v>
      </c>
      <c r="D116" s="107">
        <v>0.000437784226335828</v>
      </c>
      <c r="E116" s="107">
        <v>3.188576970603741</v>
      </c>
      <c r="F116" s="103" t="s">
        <v>1345</v>
      </c>
      <c r="G116" s="103" t="b">
        <v>0</v>
      </c>
      <c r="H116" s="103" t="b">
        <v>0</v>
      </c>
      <c r="I116" s="103" t="b">
        <v>0</v>
      </c>
      <c r="J116" s="103" t="b">
        <v>0</v>
      </c>
      <c r="K116" s="103" t="b">
        <v>0</v>
      </c>
      <c r="L116" s="103" t="b">
        <v>0</v>
      </c>
    </row>
    <row r="117" spans="1:12" ht="15">
      <c r="A117" s="105" t="s">
        <v>354</v>
      </c>
      <c r="B117" s="103" t="s">
        <v>788</v>
      </c>
      <c r="C117" s="103">
        <v>2</v>
      </c>
      <c r="D117" s="107">
        <v>0.000437784226335828</v>
      </c>
      <c r="E117" s="107">
        <v>2.046343978809027</v>
      </c>
      <c r="F117" s="103" t="s">
        <v>1345</v>
      </c>
      <c r="G117" s="103" t="b">
        <v>0</v>
      </c>
      <c r="H117" s="103" t="b">
        <v>0</v>
      </c>
      <c r="I117" s="103" t="b">
        <v>0</v>
      </c>
      <c r="J117" s="103" t="b">
        <v>0</v>
      </c>
      <c r="K117" s="103" t="b">
        <v>0</v>
      </c>
      <c r="L117" s="103" t="b">
        <v>0</v>
      </c>
    </row>
    <row r="118" spans="1:12" ht="15">
      <c r="A118" s="105" t="s">
        <v>789</v>
      </c>
      <c r="B118" s="103" t="s">
        <v>508</v>
      </c>
      <c r="C118" s="103">
        <v>2</v>
      </c>
      <c r="D118" s="107">
        <v>0.000437784226335828</v>
      </c>
      <c r="E118" s="107">
        <v>2.7694476628617655</v>
      </c>
      <c r="F118" s="103" t="s">
        <v>1345</v>
      </c>
      <c r="G118" s="103" t="b">
        <v>0</v>
      </c>
      <c r="H118" s="103" t="b">
        <v>0</v>
      </c>
      <c r="I118" s="103" t="b">
        <v>0</v>
      </c>
      <c r="J118" s="103" t="b">
        <v>0</v>
      </c>
      <c r="K118" s="103" t="b">
        <v>0</v>
      </c>
      <c r="L118" s="103" t="b">
        <v>0</v>
      </c>
    </row>
    <row r="119" spans="1:12" ht="15">
      <c r="A119" s="105" t="s">
        <v>377</v>
      </c>
      <c r="B119" s="103" t="s">
        <v>358</v>
      </c>
      <c r="C119" s="103">
        <v>2</v>
      </c>
      <c r="D119" s="107">
        <v>0.000437784226335828</v>
      </c>
      <c r="E119" s="107">
        <v>1.26884531229258</v>
      </c>
      <c r="F119" s="103" t="s">
        <v>1345</v>
      </c>
      <c r="G119" s="103" t="b">
        <v>0</v>
      </c>
      <c r="H119" s="103" t="b">
        <v>0</v>
      </c>
      <c r="I119" s="103" t="b">
        <v>0</v>
      </c>
      <c r="J119" s="103" t="b">
        <v>0</v>
      </c>
      <c r="K119" s="103" t="b">
        <v>0</v>
      </c>
      <c r="L119" s="103" t="b">
        <v>0</v>
      </c>
    </row>
    <row r="120" spans="1:12" ht="15">
      <c r="A120" s="105" t="s">
        <v>1007</v>
      </c>
      <c r="B120" s="103" t="s">
        <v>358</v>
      </c>
      <c r="C120" s="103">
        <v>2</v>
      </c>
      <c r="D120" s="107">
        <v>0.0005345628778915204</v>
      </c>
      <c r="E120" s="107">
        <v>2.2465689175814276</v>
      </c>
      <c r="F120" s="103" t="s">
        <v>1345</v>
      </c>
      <c r="G120" s="103" t="b">
        <v>0</v>
      </c>
      <c r="H120" s="103" t="b">
        <v>1</v>
      </c>
      <c r="I120" s="103" t="b">
        <v>0</v>
      </c>
      <c r="J120" s="103" t="b">
        <v>0</v>
      </c>
      <c r="K120" s="103" t="b">
        <v>0</v>
      </c>
      <c r="L120" s="103" t="b">
        <v>0</v>
      </c>
    </row>
    <row r="121" spans="1:12" ht="15">
      <c r="A121" s="105" t="s">
        <v>1009</v>
      </c>
      <c r="B121" s="103" t="s">
        <v>358</v>
      </c>
      <c r="C121" s="103">
        <v>2</v>
      </c>
      <c r="D121" s="107">
        <v>0.000437784226335828</v>
      </c>
      <c r="E121" s="107">
        <v>2.2465689175814276</v>
      </c>
      <c r="F121" s="103" t="s">
        <v>1345</v>
      </c>
      <c r="G121" s="103" t="b">
        <v>0</v>
      </c>
      <c r="H121" s="103" t="b">
        <v>0</v>
      </c>
      <c r="I121" s="103" t="b">
        <v>0</v>
      </c>
      <c r="J121" s="103" t="b">
        <v>0</v>
      </c>
      <c r="K121" s="103" t="b">
        <v>0</v>
      </c>
      <c r="L121" s="103" t="b">
        <v>0</v>
      </c>
    </row>
    <row r="122" spans="1:12" ht="15">
      <c r="A122" s="105" t="s">
        <v>354</v>
      </c>
      <c r="B122" s="103" t="s">
        <v>380</v>
      </c>
      <c r="C122" s="103">
        <v>2</v>
      </c>
      <c r="D122" s="107">
        <v>0.0005345628778915204</v>
      </c>
      <c r="E122" s="107">
        <v>1.2447116325758605</v>
      </c>
      <c r="F122" s="103" t="s">
        <v>1345</v>
      </c>
      <c r="G122" s="103" t="b">
        <v>0</v>
      </c>
      <c r="H122" s="103" t="b">
        <v>0</v>
      </c>
      <c r="I122" s="103" t="b">
        <v>0</v>
      </c>
      <c r="J122" s="103" t="b">
        <v>0</v>
      </c>
      <c r="K122" s="103" t="b">
        <v>0</v>
      </c>
      <c r="L122" s="103" t="b">
        <v>0</v>
      </c>
    </row>
    <row r="123" spans="1:12" ht="15">
      <c r="A123" s="105" t="s">
        <v>1015</v>
      </c>
      <c r="B123" s="103" t="s">
        <v>447</v>
      </c>
      <c r="C123" s="103">
        <v>2</v>
      </c>
      <c r="D123" s="107">
        <v>0.000437784226335828</v>
      </c>
      <c r="E123" s="107">
        <v>2.8363944524923785</v>
      </c>
      <c r="F123" s="103" t="s">
        <v>1345</v>
      </c>
      <c r="G123" s="103" t="b">
        <v>0</v>
      </c>
      <c r="H123" s="103" t="b">
        <v>0</v>
      </c>
      <c r="I123" s="103" t="b">
        <v>0</v>
      </c>
      <c r="J123" s="103" t="b">
        <v>0</v>
      </c>
      <c r="K123" s="103" t="b">
        <v>0</v>
      </c>
      <c r="L123" s="103" t="b">
        <v>0</v>
      </c>
    </row>
    <row r="124" spans="1:12" ht="15">
      <c r="A124" s="105" t="s">
        <v>1018</v>
      </c>
      <c r="B124" s="103" t="s">
        <v>447</v>
      </c>
      <c r="C124" s="103">
        <v>2</v>
      </c>
      <c r="D124" s="107">
        <v>0.000437784226335828</v>
      </c>
      <c r="E124" s="107">
        <v>2.8363944524923785</v>
      </c>
      <c r="F124" s="103" t="s">
        <v>1345</v>
      </c>
      <c r="G124" s="103" t="b">
        <v>0</v>
      </c>
      <c r="H124" s="103" t="b">
        <v>0</v>
      </c>
      <c r="I124" s="103" t="b">
        <v>0</v>
      </c>
      <c r="J124" s="103" t="b">
        <v>0</v>
      </c>
      <c r="K124" s="103" t="b">
        <v>0</v>
      </c>
      <c r="L124" s="103" t="b">
        <v>0</v>
      </c>
    </row>
    <row r="125" spans="1:12" ht="15">
      <c r="A125" s="105" t="s">
        <v>486</v>
      </c>
      <c r="B125" s="103" t="s">
        <v>683</v>
      </c>
      <c r="C125" s="103">
        <v>2</v>
      </c>
      <c r="D125" s="107">
        <v>0.000437784226335828</v>
      </c>
      <c r="E125" s="107">
        <v>2.5865169792757787</v>
      </c>
      <c r="F125" s="103" t="s">
        <v>1345</v>
      </c>
      <c r="G125" s="103" t="b">
        <v>0</v>
      </c>
      <c r="H125" s="103" t="b">
        <v>0</v>
      </c>
      <c r="I125" s="103" t="b">
        <v>0</v>
      </c>
      <c r="J125" s="103" t="b">
        <v>0</v>
      </c>
      <c r="K125" s="103" t="b">
        <v>0</v>
      </c>
      <c r="L125" s="103" t="b">
        <v>0</v>
      </c>
    </row>
    <row r="126" spans="1:12" ht="15">
      <c r="A126" s="105" t="s">
        <v>683</v>
      </c>
      <c r="B126" s="103" t="s">
        <v>794</v>
      </c>
      <c r="C126" s="103">
        <v>2</v>
      </c>
      <c r="D126" s="107">
        <v>0.000437784226335828</v>
      </c>
      <c r="E126" s="107">
        <v>3.13742444815636</v>
      </c>
      <c r="F126" s="103" t="s">
        <v>1345</v>
      </c>
      <c r="G126" s="103" t="b">
        <v>0</v>
      </c>
      <c r="H126" s="103" t="b">
        <v>0</v>
      </c>
      <c r="I126" s="103" t="b">
        <v>0</v>
      </c>
      <c r="J126" s="103" t="b">
        <v>0</v>
      </c>
      <c r="K126" s="103" t="b">
        <v>0</v>
      </c>
      <c r="L126" s="103" t="b">
        <v>0</v>
      </c>
    </row>
    <row r="127" spans="1:12" ht="15">
      <c r="A127" s="105" t="s">
        <v>372</v>
      </c>
      <c r="B127" s="103" t="s">
        <v>366</v>
      </c>
      <c r="C127" s="103">
        <v>2</v>
      </c>
      <c r="D127" s="107">
        <v>0.0005345628778915204</v>
      </c>
      <c r="E127" s="107">
        <v>1.4077198268441724</v>
      </c>
      <c r="F127" s="103" t="s">
        <v>1345</v>
      </c>
      <c r="G127" s="103" t="b">
        <v>0</v>
      </c>
      <c r="H127" s="103" t="b">
        <v>0</v>
      </c>
      <c r="I127" s="103" t="b">
        <v>0</v>
      </c>
      <c r="J127" s="103" t="b">
        <v>0</v>
      </c>
      <c r="K127" s="103" t="b">
        <v>0</v>
      </c>
      <c r="L127" s="103" t="b">
        <v>0</v>
      </c>
    </row>
    <row r="128" spans="1:12" ht="15">
      <c r="A128" s="105" t="s">
        <v>1032</v>
      </c>
      <c r="B128" s="103" t="s">
        <v>383</v>
      </c>
      <c r="C128" s="103">
        <v>2</v>
      </c>
      <c r="D128" s="107">
        <v>0.0005345628778915204</v>
      </c>
      <c r="E128" s="107">
        <v>2.5353644568283973</v>
      </c>
      <c r="F128" s="103" t="s">
        <v>1345</v>
      </c>
      <c r="G128" s="103" t="b">
        <v>0</v>
      </c>
      <c r="H128" s="103" t="b">
        <v>0</v>
      </c>
      <c r="I128" s="103" t="b">
        <v>0</v>
      </c>
      <c r="J128" s="103" t="b">
        <v>0</v>
      </c>
      <c r="K128" s="103" t="b">
        <v>0</v>
      </c>
      <c r="L128" s="103" t="b">
        <v>0</v>
      </c>
    </row>
    <row r="129" spans="1:12" ht="15">
      <c r="A129" s="105" t="s">
        <v>804</v>
      </c>
      <c r="B129" s="103" t="s">
        <v>366</v>
      </c>
      <c r="C129" s="103">
        <v>2</v>
      </c>
      <c r="D129" s="107">
        <v>0.0005345628778915204</v>
      </c>
      <c r="E129" s="107">
        <v>2.2528178668584293</v>
      </c>
      <c r="F129" s="103" t="s">
        <v>1345</v>
      </c>
      <c r="G129" s="103" t="b">
        <v>0</v>
      </c>
      <c r="H129" s="103" t="b">
        <v>0</v>
      </c>
      <c r="I129" s="103" t="b">
        <v>0</v>
      </c>
      <c r="J129" s="103" t="b">
        <v>0</v>
      </c>
      <c r="K129" s="103" t="b">
        <v>0</v>
      </c>
      <c r="L129" s="103" t="b">
        <v>0</v>
      </c>
    </row>
    <row r="130" spans="1:12" ht="15">
      <c r="A130" s="105" t="s">
        <v>366</v>
      </c>
      <c r="B130" s="103" t="s">
        <v>1033</v>
      </c>
      <c r="C130" s="103">
        <v>2</v>
      </c>
      <c r="D130" s="107">
        <v>0.0005345628778915204</v>
      </c>
      <c r="E130" s="107">
        <v>2.4289091259141107</v>
      </c>
      <c r="F130" s="103" t="s">
        <v>1345</v>
      </c>
      <c r="G130" s="103" t="b">
        <v>0</v>
      </c>
      <c r="H130" s="103" t="b">
        <v>0</v>
      </c>
      <c r="I130" s="103" t="b">
        <v>0</v>
      </c>
      <c r="J130" s="103" t="b">
        <v>0</v>
      </c>
      <c r="K130" s="103" t="b">
        <v>0</v>
      </c>
      <c r="L130" s="103" t="b">
        <v>0</v>
      </c>
    </row>
    <row r="131" spans="1:12" ht="15">
      <c r="A131" s="105" t="s">
        <v>1033</v>
      </c>
      <c r="B131" s="103" t="s">
        <v>372</v>
      </c>
      <c r="C131" s="103">
        <v>2</v>
      </c>
      <c r="D131" s="107">
        <v>0.0005345628778915204</v>
      </c>
      <c r="E131" s="107">
        <v>2.468417667197784</v>
      </c>
      <c r="F131" s="103" t="s">
        <v>1345</v>
      </c>
      <c r="G131" s="103" t="b">
        <v>0</v>
      </c>
      <c r="H131" s="103" t="b">
        <v>0</v>
      </c>
      <c r="I131" s="103" t="b">
        <v>0</v>
      </c>
      <c r="J131" s="103" t="b">
        <v>0</v>
      </c>
      <c r="K131" s="103" t="b">
        <v>0</v>
      </c>
      <c r="L131" s="103" t="b">
        <v>0</v>
      </c>
    </row>
    <row r="132" spans="1:12" ht="15">
      <c r="A132" s="105" t="s">
        <v>372</v>
      </c>
      <c r="B132" s="103" t="s">
        <v>512</v>
      </c>
      <c r="C132" s="103">
        <v>2</v>
      </c>
      <c r="D132" s="107">
        <v>0.0005345628778915204</v>
      </c>
      <c r="E132" s="107">
        <v>1.9243496228475083</v>
      </c>
      <c r="F132" s="103" t="s">
        <v>1345</v>
      </c>
      <c r="G132" s="103" t="b">
        <v>0</v>
      </c>
      <c r="H132" s="103" t="b">
        <v>0</v>
      </c>
      <c r="I132" s="103" t="b">
        <v>0</v>
      </c>
      <c r="J132" s="103" t="b">
        <v>0</v>
      </c>
      <c r="K132" s="103" t="b">
        <v>0</v>
      </c>
      <c r="L132" s="103" t="b">
        <v>0</v>
      </c>
    </row>
    <row r="133" spans="1:12" ht="15">
      <c r="A133" s="105" t="s">
        <v>361</v>
      </c>
      <c r="B133" s="103" t="s">
        <v>353</v>
      </c>
      <c r="C133" s="103">
        <v>2</v>
      </c>
      <c r="D133" s="107">
        <v>0.0005345628778915204</v>
      </c>
      <c r="E133" s="107">
        <v>0.9613331891006783</v>
      </c>
      <c r="F133" s="103" t="s">
        <v>1345</v>
      </c>
      <c r="G133" s="103" t="b">
        <v>0</v>
      </c>
      <c r="H133" s="103" t="b">
        <v>0</v>
      </c>
      <c r="I133" s="103" t="b">
        <v>0</v>
      </c>
      <c r="J133" s="103" t="b">
        <v>0</v>
      </c>
      <c r="K133" s="103" t="b">
        <v>0</v>
      </c>
      <c r="L133" s="103" t="b">
        <v>0</v>
      </c>
    </row>
    <row r="134" spans="1:12" ht="15">
      <c r="A134" s="105" t="s">
        <v>680</v>
      </c>
      <c r="B134" s="103" t="s">
        <v>438</v>
      </c>
      <c r="C134" s="103">
        <v>2</v>
      </c>
      <c r="D134" s="107">
        <v>0.0005345628778915204</v>
      </c>
      <c r="E134" s="107">
        <v>2.489606966267722</v>
      </c>
      <c r="F134" s="103" t="s">
        <v>1345</v>
      </c>
      <c r="G134" s="103" t="b">
        <v>0</v>
      </c>
      <c r="H134" s="103" t="b">
        <v>0</v>
      </c>
      <c r="I134" s="103" t="b">
        <v>0</v>
      </c>
      <c r="J134" s="103" t="b">
        <v>0</v>
      </c>
      <c r="K134" s="103" t="b">
        <v>0</v>
      </c>
      <c r="L134" s="103" t="b">
        <v>0</v>
      </c>
    </row>
    <row r="135" spans="1:12" ht="15">
      <c r="A135" s="105" t="s">
        <v>555</v>
      </c>
      <c r="B135" s="103" t="s">
        <v>411</v>
      </c>
      <c r="C135" s="103">
        <v>2</v>
      </c>
      <c r="D135" s="107">
        <v>0.000437784226335828</v>
      </c>
      <c r="E135" s="107">
        <v>2.234334461164416</v>
      </c>
      <c r="F135" s="103" t="s">
        <v>1345</v>
      </c>
      <c r="G135" s="103" t="b">
        <v>0</v>
      </c>
      <c r="H135" s="103" t="b">
        <v>0</v>
      </c>
      <c r="I135" s="103" t="b">
        <v>0</v>
      </c>
      <c r="J135" s="103" t="b">
        <v>0</v>
      </c>
      <c r="K135" s="103" t="b">
        <v>0</v>
      </c>
      <c r="L135" s="103" t="b">
        <v>0</v>
      </c>
    </row>
    <row r="136" spans="1:12" ht="15">
      <c r="A136" s="105" t="s">
        <v>807</v>
      </c>
      <c r="B136" s="103" t="s">
        <v>378</v>
      </c>
      <c r="C136" s="103">
        <v>2</v>
      </c>
      <c r="D136" s="107">
        <v>0.000437784226335828</v>
      </c>
      <c r="E136" s="107">
        <v>2.335792101923193</v>
      </c>
      <c r="F136" s="103" t="s">
        <v>1345</v>
      </c>
      <c r="G136" s="103" t="b">
        <v>0</v>
      </c>
      <c r="H136" s="103" t="b">
        <v>0</v>
      </c>
      <c r="I136" s="103" t="b">
        <v>0</v>
      </c>
      <c r="J136" s="103" t="b">
        <v>0</v>
      </c>
      <c r="K136" s="103" t="b">
        <v>0</v>
      </c>
      <c r="L136" s="103" t="b">
        <v>0</v>
      </c>
    </row>
    <row r="137" spans="1:12" ht="15">
      <c r="A137" s="105" t="s">
        <v>482</v>
      </c>
      <c r="B137" s="103" t="s">
        <v>516</v>
      </c>
      <c r="C137" s="103">
        <v>2</v>
      </c>
      <c r="D137" s="107">
        <v>0.000437784226335828</v>
      </c>
      <c r="E137" s="107">
        <v>2.3434789305894843</v>
      </c>
      <c r="F137" s="103" t="s">
        <v>1345</v>
      </c>
      <c r="G137" s="103" t="b">
        <v>0</v>
      </c>
      <c r="H137" s="103" t="b">
        <v>0</v>
      </c>
      <c r="I137" s="103" t="b">
        <v>0</v>
      </c>
      <c r="J137" s="103" t="b">
        <v>0</v>
      </c>
      <c r="K137" s="103" t="b">
        <v>0</v>
      </c>
      <c r="L137" s="103" t="b">
        <v>0</v>
      </c>
    </row>
    <row r="138" spans="1:12" ht="15">
      <c r="A138" s="105" t="s">
        <v>516</v>
      </c>
      <c r="B138" s="103" t="s">
        <v>378</v>
      </c>
      <c r="C138" s="103">
        <v>2</v>
      </c>
      <c r="D138" s="107">
        <v>0.000437784226335828</v>
      </c>
      <c r="E138" s="107">
        <v>1.9678153166285988</v>
      </c>
      <c r="F138" s="103" t="s">
        <v>1345</v>
      </c>
      <c r="G138" s="103" t="b">
        <v>0</v>
      </c>
      <c r="H138" s="103" t="b">
        <v>0</v>
      </c>
      <c r="I138" s="103" t="b">
        <v>0</v>
      </c>
      <c r="J138" s="103" t="b">
        <v>0</v>
      </c>
      <c r="K138" s="103" t="b">
        <v>0</v>
      </c>
      <c r="L138" s="103" t="b">
        <v>0</v>
      </c>
    </row>
    <row r="139" spans="1:12" ht="15">
      <c r="A139" s="105" t="s">
        <v>359</v>
      </c>
      <c r="B139" s="103" t="s">
        <v>371</v>
      </c>
      <c r="C139" s="103">
        <v>2</v>
      </c>
      <c r="D139" s="107">
        <v>0.0005345628778915204</v>
      </c>
      <c r="E139" s="107">
        <v>1.2440942984535723</v>
      </c>
      <c r="F139" s="103" t="s">
        <v>1345</v>
      </c>
      <c r="G139" s="103" t="b">
        <v>0</v>
      </c>
      <c r="H139" s="103" t="b">
        <v>0</v>
      </c>
      <c r="I139" s="103" t="b">
        <v>0</v>
      </c>
      <c r="J139" s="103" t="b">
        <v>0</v>
      </c>
      <c r="K139" s="103" t="b">
        <v>0</v>
      </c>
      <c r="L139" s="103" t="b">
        <v>0</v>
      </c>
    </row>
    <row r="140" spans="1:12" ht="15">
      <c r="A140" s="105" t="s">
        <v>371</v>
      </c>
      <c r="B140" s="103" t="s">
        <v>387</v>
      </c>
      <c r="C140" s="103">
        <v>2</v>
      </c>
      <c r="D140" s="107">
        <v>0.0005345628778915204</v>
      </c>
      <c r="E140" s="107">
        <v>1.5187953553952045</v>
      </c>
      <c r="F140" s="103" t="s">
        <v>1345</v>
      </c>
      <c r="G140" s="103" t="b">
        <v>0</v>
      </c>
      <c r="H140" s="103" t="b">
        <v>0</v>
      </c>
      <c r="I140" s="103" t="b">
        <v>0</v>
      </c>
      <c r="J140" s="103" t="b">
        <v>0</v>
      </c>
      <c r="K140" s="103" t="b">
        <v>0</v>
      </c>
      <c r="L140" s="103" t="b">
        <v>0</v>
      </c>
    </row>
    <row r="141" spans="1:12" ht="15">
      <c r="A141" s="105" t="s">
        <v>438</v>
      </c>
      <c r="B141" s="103" t="s">
        <v>688</v>
      </c>
      <c r="C141" s="103">
        <v>2</v>
      </c>
      <c r="D141" s="107">
        <v>0.000437784226335828</v>
      </c>
      <c r="E141" s="107">
        <v>2.489606966267722</v>
      </c>
      <c r="F141" s="103" t="s">
        <v>1345</v>
      </c>
      <c r="G141" s="103" t="b">
        <v>0</v>
      </c>
      <c r="H141" s="103" t="b">
        <v>0</v>
      </c>
      <c r="I141" s="103" t="b">
        <v>0</v>
      </c>
      <c r="J141" s="103" t="b">
        <v>0</v>
      </c>
      <c r="K141" s="103" t="b">
        <v>0</v>
      </c>
      <c r="L141" s="103" t="b">
        <v>0</v>
      </c>
    </row>
    <row r="142" spans="1:12" ht="15">
      <c r="A142" s="105" t="s">
        <v>359</v>
      </c>
      <c r="B142" s="103" t="s">
        <v>555</v>
      </c>
      <c r="C142" s="103">
        <v>2</v>
      </c>
      <c r="D142" s="107">
        <v>0.000437784226335828</v>
      </c>
      <c r="E142" s="107">
        <v>1.8083657288921349</v>
      </c>
      <c r="F142" s="103" t="s">
        <v>1345</v>
      </c>
      <c r="G142" s="103" t="b">
        <v>0</v>
      </c>
      <c r="H142" s="103" t="b">
        <v>0</v>
      </c>
      <c r="I142" s="103" t="b">
        <v>0</v>
      </c>
      <c r="J142" s="103" t="b">
        <v>0</v>
      </c>
      <c r="K142" s="103" t="b">
        <v>0</v>
      </c>
      <c r="L142" s="103" t="b">
        <v>0</v>
      </c>
    </row>
    <row r="143" spans="1:12" ht="15">
      <c r="A143" s="105" t="s">
        <v>555</v>
      </c>
      <c r="B143" s="103" t="s">
        <v>688</v>
      </c>
      <c r="C143" s="103">
        <v>2</v>
      </c>
      <c r="D143" s="107">
        <v>0.000437784226335828</v>
      </c>
      <c r="E143" s="107">
        <v>2.7114557158840786</v>
      </c>
      <c r="F143" s="103" t="s">
        <v>1345</v>
      </c>
      <c r="G143" s="103" t="b">
        <v>0</v>
      </c>
      <c r="H143" s="103" t="b">
        <v>0</v>
      </c>
      <c r="I143" s="103" t="b">
        <v>0</v>
      </c>
      <c r="J143" s="103" t="b">
        <v>0</v>
      </c>
      <c r="K143" s="103" t="b">
        <v>0</v>
      </c>
      <c r="L143" s="103" t="b">
        <v>0</v>
      </c>
    </row>
    <row r="144" spans="1:12" ht="15">
      <c r="A144" s="105" t="s">
        <v>1038</v>
      </c>
      <c r="B144" s="103" t="s">
        <v>571</v>
      </c>
      <c r="C144" s="103">
        <v>2</v>
      </c>
      <c r="D144" s="107">
        <v>0.000437784226335828</v>
      </c>
      <c r="E144" s="107">
        <v>3.0916669575956846</v>
      </c>
      <c r="F144" s="103" t="s">
        <v>1345</v>
      </c>
      <c r="G144" s="103" t="b">
        <v>0</v>
      </c>
      <c r="H144" s="103" t="b">
        <v>0</v>
      </c>
      <c r="I144" s="103" t="b">
        <v>0</v>
      </c>
      <c r="J144" s="103" t="b">
        <v>0</v>
      </c>
      <c r="K144" s="103" t="b">
        <v>0</v>
      </c>
      <c r="L144" s="103" t="b">
        <v>0</v>
      </c>
    </row>
    <row r="145" spans="1:12" ht="15">
      <c r="A145" s="105" t="s">
        <v>611</v>
      </c>
      <c r="B145" s="103" t="s">
        <v>414</v>
      </c>
      <c r="C145" s="103">
        <v>2</v>
      </c>
      <c r="D145" s="107">
        <v>0.000437784226335828</v>
      </c>
      <c r="E145" s="107">
        <v>2.351304268101441</v>
      </c>
      <c r="F145" s="103" t="s">
        <v>1345</v>
      </c>
      <c r="G145" s="103" t="b">
        <v>0</v>
      </c>
      <c r="H145" s="103" t="b">
        <v>0</v>
      </c>
      <c r="I145" s="103" t="b">
        <v>0</v>
      </c>
      <c r="J145" s="103" t="b">
        <v>0</v>
      </c>
      <c r="K145" s="103" t="b">
        <v>0</v>
      </c>
      <c r="L145" s="103" t="b">
        <v>0</v>
      </c>
    </row>
    <row r="146" spans="1:12" ht="15">
      <c r="A146" s="105" t="s">
        <v>555</v>
      </c>
      <c r="B146" s="103" t="s">
        <v>355</v>
      </c>
      <c r="C146" s="103">
        <v>2</v>
      </c>
      <c r="D146" s="107">
        <v>0.000437784226335828</v>
      </c>
      <c r="E146" s="107">
        <v>1.745313983145046</v>
      </c>
      <c r="F146" s="103" t="s">
        <v>1345</v>
      </c>
      <c r="G146" s="103" t="b">
        <v>0</v>
      </c>
      <c r="H146" s="103" t="b">
        <v>0</v>
      </c>
      <c r="I146" s="103" t="b">
        <v>0</v>
      </c>
      <c r="J146" s="103" t="b">
        <v>0</v>
      </c>
      <c r="K146" s="103" t="b">
        <v>0</v>
      </c>
      <c r="L146" s="103" t="b">
        <v>0</v>
      </c>
    </row>
    <row r="147" spans="1:12" ht="15">
      <c r="A147" s="105" t="s">
        <v>808</v>
      </c>
      <c r="B147" s="103" t="s">
        <v>1041</v>
      </c>
      <c r="C147" s="103">
        <v>2</v>
      </c>
      <c r="D147" s="107">
        <v>0.000437784226335828</v>
      </c>
      <c r="E147" s="107">
        <v>3.3135157072120407</v>
      </c>
      <c r="F147" s="103" t="s">
        <v>1345</v>
      </c>
      <c r="G147" s="103" t="b">
        <v>0</v>
      </c>
      <c r="H147" s="103" t="b">
        <v>1</v>
      </c>
      <c r="I147" s="103" t="b">
        <v>0</v>
      </c>
      <c r="J147" s="103" t="b">
        <v>0</v>
      </c>
      <c r="K147" s="103" t="b">
        <v>0</v>
      </c>
      <c r="L147" s="103" t="b">
        <v>0</v>
      </c>
    </row>
    <row r="148" spans="1:12" ht="15">
      <c r="A148" s="105" t="s">
        <v>1041</v>
      </c>
      <c r="B148" s="103" t="s">
        <v>809</v>
      </c>
      <c r="C148" s="103">
        <v>2</v>
      </c>
      <c r="D148" s="107">
        <v>0.000437784226335828</v>
      </c>
      <c r="E148" s="107">
        <v>3.3135157072120407</v>
      </c>
      <c r="F148" s="103" t="s">
        <v>1345</v>
      </c>
      <c r="G148" s="103" t="b">
        <v>0</v>
      </c>
      <c r="H148" s="103" t="b">
        <v>0</v>
      </c>
      <c r="I148" s="103" t="b">
        <v>0</v>
      </c>
      <c r="J148" s="103" t="b">
        <v>0</v>
      </c>
      <c r="K148" s="103" t="b">
        <v>0</v>
      </c>
      <c r="L148" s="103" t="b">
        <v>0</v>
      </c>
    </row>
    <row r="149" spans="1:12" ht="15">
      <c r="A149" s="105" t="s">
        <v>1043</v>
      </c>
      <c r="B149" s="103" t="s">
        <v>518</v>
      </c>
      <c r="C149" s="103">
        <v>2</v>
      </c>
      <c r="D149" s="107">
        <v>0.000437784226335828</v>
      </c>
      <c r="E149" s="107">
        <v>2.9455389219174464</v>
      </c>
      <c r="F149" s="103" t="s">
        <v>1345</v>
      </c>
      <c r="G149" s="103" t="b">
        <v>0</v>
      </c>
      <c r="H149" s="103" t="b">
        <v>0</v>
      </c>
      <c r="I149" s="103" t="b">
        <v>0</v>
      </c>
      <c r="J149" s="103" t="b">
        <v>0</v>
      </c>
      <c r="K149" s="103" t="b">
        <v>0</v>
      </c>
      <c r="L149" s="103" t="b">
        <v>0</v>
      </c>
    </row>
    <row r="150" spans="1:12" ht="15">
      <c r="A150" s="105" t="s">
        <v>518</v>
      </c>
      <c r="B150" s="103" t="s">
        <v>689</v>
      </c>
      <c r="C150" s="103">
        <v>2</v>
      </c>
      <c r="D150" s="107">
        <v>0.000437784226335828</v>
      </c>
      <c r="E150" s="107">
        <v>2.6445089262534656</v>
      </c>
      <c r="F150" s="103" t="s">
        <v>1345</v>
      </c>
      <c r="G150" s="103" t="b">
        <v>0</v>
      </c>
      <c r="H150" s="103" t="b">
        <v>0</v>
      </c>
      <c r="I150" s="103" t="b">
        <v>0</v>
      </c>
      <c r="J150" s="103" t="b">
        <v>0</v>
      </c>
      <c r="K150" s="103" t="b">
        <v>0</v>
      </c>
      <c r="L150" s="103" t="b">
        <v>0</v>
      </c>
    </row>
    <row r="151" spans="1:12" ht="15">
      <c r="A151" s="105" t="s">
        <v>380</v>
      </c>
      <c r="B151" s="103" t="s">
        <v>614</v>
      </c>
      <c r="C151" s="103">
        <v>2</v>
      </c>
      <c r="D151" s="107">
        <v>0.0005345628778915204</v>
      </c>
      <c r="E151" s="107">
        <v>2.113943352306837</v>
      </c>
      <c r="F151" s="103" t="s">
        <v>1345</v>
      </c>
      <c r="G151" s="103" t="b">
        <v>0</v>
      </c>
      <c r="H151" s="103" t="b">
        <v>0</v>
      </c>
      <c r="I151" s="103" t="b">
        <v>0</v>
      </c>
      <c r="J151" s="103" t="b">
        <v>0</v>
      </c>
      <c r="K151" s="103" t="b">
        <v>0</v>
      </c>
      <c r="L151" s="103" t="b">
        <v>0</v>
      </c>
    </row>
    <row r="152" spans="1:12" ht="15">
      <c r="A152" s="105" t="s">
        <v>1046</v>
      </c>
      <c r="B152" s="103" t="s">
        <v>372</v>
      </c>
      <c r="C152" s="103">
        <v>2</v>
      </c>
      <c r="D152" s="107">
        <v>0.0005345628778915204</v>
      </c>
      <c r="E152" s="107">
        <v>2.468417667197784</v>
      </c>
      <c r="F152" s="103" t="s">
        <v>1345</v>
      </c>
      <c r="G152" s="103" t="b">
        <v>0</v>
      </c>
      <c r="H152" s="103" t="b">
        <v>0</v>
      </c>
      <c r="I152" s="103" t="b">
        <v>0</v>
      </c>
      <c r="J152" s="103" t="b">
        <v>0</v>
      </c>
      <c r="K152" s="103" t="b">
        <v>0</v>
      </c>
      <c r="L152" s="103" t="b">
        <v>0</v>
      </c>
    </row>
    <row r="153" spans="1:12" ht="15">
      <c r="A153" s="105" t="s">
        <v>372</v>
      </c>
      <c r="B153" s="103" t="s">
        <v>1052</v>
      </c>
      <c r="C153" s="103">
        <v>2</v>
      </c>
      <c r="D153" s="107">
        <v>0.000437784226335828</v>
      </c>
      <c r="E153" s="107">
        <v>2.468417667197784</v>
      </c>
      <c r="F153" s="103" t="s">
        <v>1345</v>
      </c>
      <c r="G153" s="103" t="b">
        <v>0</v>
      </c>
      <c r="H153" s="103" t="b">
        <v>0</v>
      </c>
      <c r="I153" s="103" t="b">
        <v>0</v>
      </c>
      <c r="J153" s="103" t="b">
        <v>1</v>
      </c>
      <c r="K153" s="103" t="b">
        <v>0</v>
      </c>
      <c r="L153" s="103" t="b">
        <v>0</v>
      </c>
    </row>
    <row r="154" spans="1:12" ht="15">
      <c r="A154" s="105" t="s">
        <v>1052</v>
      </c>
      <c r="B154" s="103" t="s">
        <v>1053</v>
      </c>
      <c r="C154" s="103">
        <v>2</v>
      </c>
      <c r="D154" s="107">
        <v>0.000437784226335828</v>
      </c>
      <c r="E154" s="107">
        <v>3.489606966267722</v>
      </c>
      <c r="F154" s="103" t="s">
        <v>1345</v>
      </c>
      <c r="G154" s="103" t="b">
        <v>1</v>
      </c>
      <c r="H154" s="103" t="b">
        <v>0</v>
      </c>
      <c r="I154" s="103" t="b">
        <v>0</v>
      </c>
      <c r="J154" s="103" t="b">
        <v>0</v>
      </c>
      <c r="K154" s="103" t="b">
        <v>0</v>
      </c>
      <c r="L154" s="103" t="b">
        <v>0</v>
      </c>
    </row>
    <row r="155" spans="1:12" ht="15">
      <c r="A155" s="105" t="s">
        <v>617</v>
      </c>
      <c r="B155" s="103" t="s">
        <v>355</v>
      </c>
      <c r="C155" s="103">
        <v>2</v>
      </c>
      <c r="D155" s="107">
        <v>0.000437784226335828</v>
      </c>
      <c r="E155" s="107">
        <v>1.8244952291926708</v>
      </c>
      <c r="F155" s="103" t="s">
        <v>1345</v>
      </c>
      <c r="G155" s="103" t="b">
        <v>0</v>
      </c>
      <c r="H155" s="103" t="b">
        <v>0</v>
      </c>
      <c r="I155" s="103" t="b">
        <v>0</v>
      </c>
      <c r="J155" s="103" t="b">
        <v>0</v>
      </c>
      <c r="K155" s="103" t="b">
        <v>0</v>
      </c>
      <c r="L155" s="103" t="b">
        <v>0</v>
      </c>
    </row>
    <row r="156" spans="1:12" ht="15">
      <c r="A156" s="105" t="s">
        <v>440</v>
      </c>
      <c r="B156" s="103" t="s">
        <v>1058</v>
      </c>
      <c r="C156" s="103">
        <v>2</v>
      </c>
      <c r="D156" s="107">
        <v>0.000437784226335828</v>
      </c>
      <c r="E156" s="107">
        <v>2.7906369619317033</v>
      </c>
      <c r="F156" s="103" t="s">
        <v>1345</v>
      </c>
      <c r="G156" s="103" t="b">
        <v>0</v>
      </c>
      <c r="H156" s="103" t="b">
        <v>0</v>
      </c>
      <c r="I156" s="103" t="b">
        <v>0</v>
      </c>
      <c r="J156" s="103" t="b">
        <v>0</v>
      </c>
      <c r="K156" s="103" t="b">
        <v>0</v>
      </c>
      <c r="L156" s="103" t="b">
        <v>0</v>
      </c>
    </row>
    <row r="157" spans="1:12" ht="15">
      <c r="A157" s="105" t="s">
        <v>648</v>
      </c>
      <c r="B157" s="103" t="s">
        <v>1060</v>
      </c>
      <c r="C157" s="103">
        <v>2</v>
      </c>
      <c r="D157" s="107">
        <v>0.000437784226335828</v>
      </c>
      <c r="E157" s="107">
        <v>3.188576970603741</v>
      </c>
      <c r="F157" s="103" t="s">
        <v>1345</v>
      </c>
      <c r="G157" s="103" t="b">
        <v>0</v>
      </c>
      <c r="H157" s="103" t="b">
        <v>0</v>
      </c>
      <c r="I157" s="103" t="b">
        <v>0</v>
      </c>
      <c r="J157" s="103" t="b">
        <v>0</v>
      </c>
      <c r="K157" s="103" t="b">
        <v>0</v>
      </c>
      <c r="L157" s="103" t="b">
        <v>0</v>
      </c>
    </row>
    <row r="158" spans="1:12" ht="15">
      <c r="A158" s="105" t="s">
        <v>521</v>
      </c>
      <c r="B158" s="103" t="s">
        <v>372</v>
      </c>
      <c r="C158" s="103">
        <v>2</v>
      </c>
      <c r="D158" s="107">
        <v>0.000437784226335828</v>
      </c>
      <c r="E158" s="107">
        <v>1.9243496228475083</v>
      </c>
      <c r="F158" s="103" t="s">
        <v>1345</v>
      </c>
      <c r="G158" s="103" t="b">
        <v>0</v>
      </c>
      <c r="H158" s="103" t="b">
        <v>0</v>
      </c>
      <c r="I158" s="103" t="b">
        <v>0</v>
      </c>
      <c r="J158" s="103" t="b">
        <v>0</v>
      </c>
      <c r="K158" s="103" t="b">
        <v>0</v>
      </c>
      <c r="L158" s="103" t="b">
        <v>0</v>
      </c>
    </row>
    <row r="159" spans="1:12" ht="15">
      <c r="A159" s="105" t="s">
        <v>390</v>
      </c>
      <c r="B159" s="103" t="s">
        <v>460</v>
      </c>
      <c r="C159" s="103">
        <v>2</v>
      </c>
      <c r="D159" s="107">
        <v>0.000437784226335828</v>
      </c>
      <c r="E159" s="107">
        <v>1.9333044655004348</v>
      </c>
      <c r="F159" s="103" t="s">
        <v>1345</v>
      </c>
      <c r="G159" s="103" t="b">
        <v>0</v>
      </c>
      <c r="H159" s="103" t="b">
        <v>0</v>
      </c>
      <c r="I159" s="103" t="b">
        <v>0</v>
      </c>
      <c r="J159" s="103" t="b">
        <v>0</v>
      </c>
      <c r="K159" s="103" t="b">
        <v>0</v>
      </c>
      <c r="L159" s="103" t="b">
        <v>0</v>
      </c>
    </row>
    <row r="160" spans="1:12" ht="15">
      <c r="A160" s="105" t="s">
        <v>386</v>
      </c>
      <c r="B160" s="103" t="s">
        <v>397</v>
      </c>
      <c r="C160" s="103">
        <v>2</v>
      </c>
      <c r="D160" s="107">
        <v>0.0005345628778915204</v>
      </c>
      <c r="E160" s="107">
        <v>1.7150900005391727</v>
      </c>
      <c r="F160" s="103" t="s">
        <v>1345</v>
      </c>
      <c r="G160" s="103" t="b">
        <v>0</v>
      </c>
      <c r="H160" s="103" t="b">
        <v>0</v>
      </c>
      <c r="I160" s="103" t="b">
        <v>0</v>
      </c>
      <c r="J160" s="103" t="b">
        <v>0</v>
      </c>
      <c r="K160" s="103" t="b">
        <v>0</v>
      </c>
      <c r="L160" s="103" t="b">
        <v>0</v>
      </c>
    </row>
    <row r="161" spans="1:12" ht="15">
      <c r="A161" s="105" t="s">
        <v>695</v>
      </c>
      <c r="B161" s="103" t="s">
        <v>426</v>
      </c>
      <c r="C161" s="103">
        <v>2</v>
      </c>
      <c r="D161" s="107">
        <v>0.0005345628778915204</v>
      </c>
      <c r="E161" s="107">
        <v>2.448214281109497</v>
      </c>
      <c r="F161" s="103" t="s">
        <v>1345</v>
      </c>
      <c r="G161" s="103" t="b">
        <v>0</v>
      </c>
      <c r="H161" s="103" t="b">
        <v>0</v>
      </c>
      <c r="I161" s="103" t="b">
        <v>0</v>
      </c>
      <c r="J161" s="103" t="b">
        <v>0</v>
      </c>
      <c r="K161" s="103" t="b">
        <v>0</v>
      </c>
      <c r="L161" s="103" t="b">
        <v>0</v>
      </c>
    </row>
    <row r="162" spans="1:12" ht="15">
      <c r="A162" s="105" t="s">
        <v>1072</v>
      </c>
      <c r="B162" s="103" t="s">
        <v>355</v>
      </c>
      <c r="C162" s="103">
        <v>2</v>
      </c>
      <c r="D162" s="107">
        <v>0.000437784226335828</v>
      </c>
      <c r="E162" s="107">
        <v>2.2224352378647083</v>
      </c>
      <c r="F162" s="103" t="s">
        <v>1345</v>
      </c>
      <c r="G162" s="103" t="b">
        <v>0</v>
      </c>
      <c r="H162" s="103" t="b">
        <v>0</v>
      </c>
      <c r="I162" s="103" t="b">
        <v>0</v>
      </c>
      <c r="J162" s="103" t="b">
        <v>0</v>
      </c>
      <c r="K162" s="103" t="b">
        <v>0</v>
      </c>
      <c r="L162" s="103" t="b">
        <v>0</v>
      </c>
    </row>
    <row r="163" spans="1:12" ht="15">
      <c r="A163" s="105" t="s">
        <v>441</v>
      </c>
      <c r="B163" s="103" t="s">
        <v>422</v>
      </c>
      <c r="C163" s="103">
        <v>2</v>
      </c>
      <c r="D163" s="107">
        <v>0.000437784226335828</v>
      </c>
      <c r="E163" s="107">
        <v>2.0502742724374596</v>
      </c>
      <c r="F163" s="103" t="s">
        <v>1345</v>
      </c>
      <c r="G163" s="103" t="b">
        <v>0</v>
      </c>
      <c r="H163" s="103" t="b">
        <v>0</v>
      </c>
      <c r="I163" s="103" t="b">
        <v>0</v>
      </c>
      <c r="J163" s="103" t="b">
        <v>0</v>
      </c>
      <c r="K163" s="103" t="b">
        <v>0</v>
      </c>
      <c r="L163" s="103" t="b">
        <v>0</v>
      </c>
    </row>
    <row r="164" spans="1:12" ht="15">
      <c r="A164" s="105" t="s">
        <v>391</v>
      </c>
      <c r="B164" s="103" t="s">
        <v>442</v>
      </c>
      <c r="C164" s="103">
        <v>2</v>
      </c>
      <c r="D164" s="107">
        <v>0.0005345628778915204</v>
      </c>
      <c r="E164" s="107">
        <v>1.9333044655004348</v>
      </c>
      <c r="F164" s="103" t="s">
        <v>1345</v>
      </c>
      <c r="G164" s="103" t="b">
        <v>0</v>
      </c>
      <c r="H164" s="103" t="b">
        <v>0</v>
      </c>
      <c r="I164" s="103" t="b">
        <v>0</v>
      </c>
      <c r="J164" s="103" t="b">
        <v>0</v>
      </c>
      <c r="K164" s="103" t="b">
        <v>0</v>
      </c>
      <c r="L164" s="103" t="b">
        <v>0</v>
      </c>
    </row>
    <row r="165" spans="1:12" ht="15">
      <c r="A165" s="105" t="s">
        <v>480</v>
      </c>
      <c r="B165" s="103" t="s">
        <v>391</v>
      </c>
      <c r="C165" s="103">
        <v>2</v>
      </c>
      <c r="D165" s="107">
        <v>0.0005345628778915204</v>
      </c>
      <c r="E165" s="107">
        <v>1.9844569879478162</v>
      </c>
      <c r="F165" s="103" t="s">
        <v>1345</v>
      </c>
      <c r="G165" s="103" t="b">
        <v>0</v>
      </c>
      <c r="H165" s="103" t="b">
        <v>0</v>
      </c>
      <c r="I165" s="103" t="b">
        <v>0</v>
      </c>
      <c r="J165" s="103" t="b">
        <v>0</v>
      </c>
      <c r="K165" s="103" t="b">
        <v>0</v>
      </c>
      <c r="L165" s="103" t="b">
        <v>0</v>
      </c>
    </row>
    <row r="166" spans="1:12" ht="15">
      <c r="A166" s="105" t="s">
        <v>544</v>
      </c>
      <c r="B166" s="103" t="s">
        <v>442</v>
      </c>
      <c r="C166" s="103">
        <v>2</v>
      </c>
      <c r="D166" s="107">
        <v>0.0005345628778915204</v>
      </c>
      <c r="E166" s="107">
        <v>2.359273197772716</v>
      </c>
      <c r="F166" s="103" t="s">
        <v>1345</v>
      </c>
      <c r="G166" s="103" t="b">
        <v>0</v>
      </c>
      <c r="H166" s="103" t="b">
        <v>0</v>
      </c>
      <c r="I166" s="103" t="b">
        <v>0</v>
      </c>
      <c r="J166" s="103" t="b">
        <v>0</v>
      </c>
      <c r="K166" s="103" t="b">
        <v>0</v>
      </c>
      <c r="L166" s="103" t="b">
        <v>0</v>
      </c>
    </row>
    <row r="167" spans="1:12" ht="15">
      <c r="A167" s="105" t="s">
        <v>828</v>
      </c>
      <c r="B167" s="103" t="s">
        <v>556</v>
      </c>
      <c r="C167" s="103">
        <v>2</v>
      </c>
      <c r="D167" s="107">
        <v>0.0005345628778915204</v>
      </c>
      <c r="E167" s="107">
        <v>2.8363944524923785</v>
      </c>
      <c r="F167" s="103" t="s">
        <v>1345</v>
      </c>
      <c r="G167" s="103" t="b">
        <v>0</v>
      </c>
      <c r="H167" s="103" t="b">
        <v>0</v>
      </c>
      <c r="I167" s="103" t="b">
        <v>0</v>
      </c>
      <c r="J167" s="103" t="b">
        <v>0</v>
      </c>
      <c r="K167" s="103" t="b">
        <v>0</v>
      </c>
      <c r="L167" s="103" t="b">
        <v>0</v>
      </c>
    </row>
    <row r="168" spans="1:12" ht="15">
      <c r="A168" s="105" t="s">
        <v>516</v>
      </c>
      <c r="B168" s="103" t="s">
        <v>407</v>
      </c>
      <c r="C168" s="103">
        <v>2</v>
      </c>
      <c r="D168" s="107">
        <v>0.000437784226335828</v>
      </c>
      <c r="E168" s="107">
        <v>2.167387671533803</v>
      </c>
      <c r="F168" s="103" t="s">
        <v>1345</v>
      </c>
      <c r="G168" s="103" t="b">
        <v>0</v>
      </c>
      <c r="H168" s="103" t="b">
        <v>0</v>
      </c>
      <c r="I168" s="103" t="b">
        <v>0</v>
      </c>
      <c r="J168" s="103" t="b">
        <v>0</v>
      </c>
      <c r="K168" s="103" t="b">
        <v>0</v>
      </c>
      <c r="L168" s="103" t="b">
        <v>0</v>
      </c>
    </row>
    <row r="169" spans="1:12" ht="15">
      <c r="A169" s="105" t="s">
        <v>466</v>
      </c>
      <c r="B169" s="103" t="s">
        <v>374</v>
      </c>
      <c r="C169" s="103">
        <v>2</v>
      </c>
      <c r="D169" s="107">
        <v>0.000437784226335828</v>
      </c>
      <c r="E169" s="107">
        <v>1.8875469749397598</v>
      </c>
      <c r="F169" s="103" t="s">
        <v>1345</v>
      </c>
      <c r="G169" s="103" t="b">
        <v>0</v>
      </c>
      <c r="H169" s="103" t="b">
        <v>0</v>
      </c>
      <c r="I169" s="103" t="b">
        <v>0</v>
      </c>
      <c r="J169" s="103" t="b">
        <v>0</v>
      </c>
      <c r="K169" s="103" t="b">
        <v>0</v>
      </c>
      <c r="L169" s="103" t="b">
        <v>0</v>
      </c>
    </row>
    <row r="170" spans="1:12" ht="15">
      <c r="A170" s="105" t="s">
        <v>1086</v>
      </c>
      <c r="B170" s="103" t="s">
        <v>390</v>
      </c>
      <c r="C170" s="103">
        <v>2</v>
      </c>
      <c r="D170" s="107">
        <v>0.000437784226335828</v>
      </c>
      <c r="E170" s="107">
        <v>2.5865169792757787</v>
      </c>
      <c r="F170" s="103" t="s">
        <v>1345</v>
      </c>
      <c r="G170" s="103" t="b">
        <v>0</v>
      </c>
      <c r="H170" s="103" t="b">
        <v>0</v>
      </c>
      <c r="I170" s="103" t="b">
        <v>0</v>
      </c>
      <c r="J170" s="103" t="b">
        <v>0</v>
      </c>
      <c r="K170" s="103" t="b">
        <v>0</v>
      </c>
      <c r="L170" s="103" t="b">
        <v>0</v>
      </c>
    </row>
    <row r="171" spans="1:12" ht="15">
      <c r="A171" s="105" t="s">
        <v>390</v>
      </c>
      <c r="B171" s="103" t="s">
        <v>388</v>
      </c>
      <c r="C171" s="103">
        <v>2</v>
      </c>
      <c r="D171" s="107">
        <v>0.000437784226335828</v>
      </c>
      <c r="E171" s="107">
        <v>1.6570980535614859</v>
      </c>
      <c r="F171" s="103" t="s">
        <v>1345</v>
      </c>
      <c r="G171" s="103" t="b">
        <v>0</v>
      </c>
      <c r="H171" s="103" t="b">
        <v>0</v>
      </c>
      <c r="I171" s="103" t="b">
        <v>0</v>
      </c>
      <c r="J171" s="103" t="b">
        <v>0</v>
      </c>
      <c r="K171" s="103" t="b">
        <v>0</v>
      </c>
      <c r="L171" s="103" t="b">
        <v>0</v>
      </c>
    </row>
    <row r="172" spans="1:12" ht="15">
      <c r="A172" s="105" t="s">
        <v>363</v>
      </c>
      <c r="B172" s="103" t="s">
        <v>831</v>
      </c>
      <c r="C172" s="103">
        <v>2</v>
      </c>
      <c r="D172" s="107">
        <v>0.000437784226335828</v>
      </c>
      <c r="E172" s="107">
        <v>2.199572354905204</v>
      </c>
      <c r="F172" s="103" t="s">
        <v>1345</v>
      </c>
      <c r="G172" s="103" t="b">
        <v>0</v>
      </c>
      <c r="H172" s="103" t="b">
        <v>0</v>
      </c>
      <c r="I172" s="103" t="b">
        <v>0</v>
      </c>
      <c r="J172" s="103" t="b">
        <v>0</v>
      </c>
      <c r="K172" s="103" t="b">
        <v>0</v>
      </c>
      <c r="L172" s="103" t="b">
        <v>0</v>
      </c>
    </row>
    <row r="173" spans="1:12" ht="15">
      <c r="A173" s="105" t="s">
        <v>372</v>
      </c>
      <c r="B173" s="103" t="s">
        <v>353</v>
      </c>
      <c r="C173" s="103">
        <v>2</v>
      </c>
      <c r="D173" s="107">
        <v>0.0005345628778915204</v>
      </c>
      <c r="E173" s="107">
        <v>1.1162351490864215</v>
      </c>
      <c r="F173" s="103" t="s">
        <v>1345</v>
      </c>
      <c r="G173" s="103" t="b">
        <v>0</v>
      </c>
      <c r="H173" s="103" t="b">
        <v>0</v>
      </c>
      <c r="I173" s="103" t="b">
        <v>0</v>
      </c>
      <c r="J173" s="103" t="b">
        <v>0</v>
      </c>
      <c r="K173" s="103" t="b">
        <v>0</v>
      </c>
      <c r="L173" s="103" t="b">
        <v>0</v>
      </c>
    </row>
    <row r="174" spans="1:12" ht="15">
      <c r="A174" s="105" t="s">
        <v>354</v>
      </c>
      <c r="B174" s="103" t="s">
        <v>418</v>
      </c>
      <c r="C174" s="103">
        <v>2</v>
      </c>
      <c r="D174" s="107">
        <v>0.000437784226335828</v>
      </c>
      <c r="E174" s="107">
        <v>1.4820725483704644</v>
      </c>
      <c r="F174" s="103" t="s">
        <v>1345</v>
      </c>
      <c r="G174" s="103" t="b">
        <v>0</v>
      </c>
      <c r="H174" s="103" t="b">
        <v>0</v>
      </c>
      <c r="I174" s="103" t="b">
        <v>0</v>
      </c>
      <c r="J174" s="103" t="b">
        <v>0</v>
      </c>
      <c r="K174" s="103" t="b">
        <v>0</v>
      </c>
      <c r="L174" s="103" t="b">
        <v>0</v>
      </c>
    </row>
    <row r="175" spans="1:12" ht="15">
      <c r="A175" s="105" t="s">
        <v>414</v>
      </c>
      <c r="B175" s="103" t="s">
        <v>353</v>
      </c>
      <c r="C175" s="103">
        <v>2</v>
      </c>
      <c r="D175" s="107">
        <v>0.0005345628778915204</v>
      </c>
      <c r="E175" s="107">
        <v>1.397061758662116</v>
      </c>
      <c r="F175" s="103" t="s">
        <v>1345</v>
      </c>
      <c r="G175" s="103" t="b">
        <v>0</v>
      </c>
      <c r="H175" s="103" t="b">
        <v>0</v>
      </c>
      <c r="I175" s="103" t="b">
        <v>0</v>
      </c>
      <c r="J175" s="103" t="b">
        <v>0</v>
      </c>
      <c r="K175" s="103" t="b">
        <v>0</v>
      </c>
      <c r="L175" s="103" t="b">
        <v>0</v>
      </c>
    </row>
    <row r="176" spans="1:12" ht="15">
      <c r="A176" s="105" t="s">
        <v>558</v>
      </c>
      <c r="B176" s="103" t="s">
        <v>353</v>
      </c>
      <c r="C176" s="103">
        <v>2</v>
      </c>
      <c r="D176" s="107">
        <v>0.0005345628778915204</v>
      </c>
      <c r="E176" s="107">
        <v>1.6603031934366972</v>
      </c>
      <c r="F176" s="103" t="s">
        <v>1345</v>
      </c>
      <c r="G176" s="103" t="b">
        <v>0</v>
      </c>
      <c r="H176" s="103" t="b">
        <v>0</v>
      </c>
      <c r="I176" s="103" t="b">
        <v>0</v>
      </c>
      <c r="J176" s="103" t="b">
        <v>0</v>
      </c>
      <c r="K176" s="103" t="b">
        <v>0</v>
      </c>
      <c r="L176" s="103" t="b">
        <v>0</v>
      </c>
    </row>
    <row r="177" spans="1:12" ht="15">
      <c r="A177" s="105" t="s">
        <v>825</v>
      </c>
      <c r="B177" s="103" t="s">
        <v>1096</v>
      </c>
      <c r="C177" s="103">
        <v>2</v>
      </c>
      <c r="D177" s="107">
        <v>0.0005345628778915204</v>
      </c>
      <c r="E177" s="107">
        <v>3.3135157072120407</v>
      </c>
      <c r="F177" s="103" t="s">
        <v>1345</v>
      </c>
      <c r="G177" s="103" t="b">
        <v>0</v>
      </c>
      <c r="H177" s="103" t="b">
        <v>0</v>
      </c>
      <c r="I177" s="103" t="b">
        <v>0</v>
      </c>
      <c r="J177" s="103" t="b">
        <v>0</v>
      </c>
      <c r="K177" s="103" t="b">
        <v>0</v>
      </c>
      <c r="L177" s="103" t="b">
        <v>0</v>
      </c>
    </row>
    <row r="178" spans="1:12" ht="15">
      <c r="A178" s="105" t="s">
        <v>1096</v>
      </c>
      <c r="B178" s="103" t="s">
        <v>594</v>
      </c>
      <c r="C178" s="103">
        <v>2</v>
      </c>
      <c r="D178" s="107">
        <v>0.0005345628778915204</v>
      </c>
      <c r="E178" s="107">
        <v>3.0916669575956846</v>
      </c>
      <c r="F178" s="103" t="s">
        <v>1345</v>
      </c>
      <c r="G178" s="103" t="b">
        <v>0</v>
      </c>
      <c r="H178" s="103" t="b">
        <v>0</v>
      </c>
      <c r="I178" s="103" t="b">
        <v>0</v>
      </c>
      <c r="J178" s="103" t="b">
        <v>0</v>
      </c>
      <c r="K178" s="103" t="b">
        <v>0</v>
      </c>
      <c r="L178" s="103" t="b">
        <v>0</v>
      </c>
    </row>
    <row r="179" spans="1:12" ht="15">
      <c r="A179" s="105" t="s">
        <v>467</v>
      </c>
      <c r="B179" s="103" t="s">
        <v>407</v>
      </c>
      <c r="C179" s="103">
        <v>2</v>
      </c>
      <c r="D179" s="107">
        <v>0.000437784226335828</v>
      </c>
      <c r="E179" s="107">
        <v>2.109395724556116</v>
      </c>
      <c r="F179" s="103" t="s">
        <v>1345</v>
      </c>
      <c r="G179" s="103" t="b">
        <v>0</v>
      </c>
      <c r="H179" s="103" t="b">
        <v>0</v>
      </c>
      <c r="I179" s="103" t="b">
        <v>0</v>
      </c>
      <c r="J179" s="103" t="b">
        <v>0</v>
      </c>
      <c r="K179" s="103" t="b">
        <v>0</v>
      </c>
      <c r="L179" s="103" t="b">
        <v>0</v>
      </c>
    </row>
    <row r="180" spans="1:12" ht="15">
      <c r="A180" s="105" t="s">
        <v>1099</v>
      </c>
      <c r="B180" s="103" t="s">
        <v>1100</v>
      </c>
      <c r="C180" s="103">
        <v>2</v>
      </c>
      <c r="D180" s="107">
        <v>0.0005345628778915204</v>
      </c>
      <c r="E180" s="107">
        <v>3.489606966267722</v>
      </c>
      <c r="F180" s="103" t="s">
        <v>1345</v>
      </c>
      <c r="G180" s="103" t="b">
        <v>1</v>
      </c>
      <c r="H180" s="103" t="b">
        <v>0</v>
      </c>
      <c r="I180" s="103" t="b">
        <v>0</v>
      </c>
      <c r="J180" s="103" t="b">
        <v>0</v>
      </c>
      <c r="K180" s="103" t="b">
        <v>0</v>
      </c>
      <c r="L180" s="103" t="b">
        <v>0</v>
      </c>
    </row>
    <row r="181" spans="1:12" ht="15">
      <c r="A181" s="105" t="s">
        <v>700</v>
      </c>
      <c r="B181" s="103" t="s">
        <v>686</v>
      </c>
      <c r="C181" s="103">
        <v>2</v>
      </c>
      <c r="D181" s="107">
        <v>0.000437784226335828</v>
      </c>
      <c r="E181" s="107">
        <v>2.8875469749397595</v>
      </c>
      <c r="F181" s="103" t="s">
        <v>1345</v>
      </c>
      <c r="G181" s="103" t="b">
        <v>0</v>
      </c>
      <c r="H181" s="103" t="b">
        <v>0</v>
      </c>
      <c r="I181" s="103" t="b">
        <v>0</v>
      </c>
      <c r="J181" s="103" t="b">
        <v>0</v>
      </c>
      <c r="K181" s="103" t="b">
        <v>0</v>
      </c>
      <c r="L181" s="103" t="b">
        <v>0</v>
      </c>
    </row>
    <row r="182" spans="1:12" ht="15">
      <c r="A182" s="105" t="s">
        <v>387</v>
      </c>
      <c r="B182" s="103" t="s">
        <v>488</v>
      </c>
      <c r="C182" s="103">
        <v>2</v>
      </c>
      <c r="D182" s="107">
        <v>0.0005345628778915204</v>
      </c>
      <c r="E182" s="107">
        <v>1.9581280492254671</v>
      </c>
      <c r="F182" s="103" t="s">
        <v>1345</v>
      </c>
      <c r="G182" s="103" t="b">
        <v>0</v>
      </c>
      <c r="H182" s="103" t="b">
        <v>0</v>
      </c>
      <c r="I182" s="103" t="b">
        <v>0</v>
      </c>
      <c r="J182" s="103" t="b">
        <v>0</v>
      </c>
      <c r="K182" s="103" t="b">
        <v>0</v>
      </c>
      <c r="L182" s="103" t="b">
        <v>0</v>
      </c>
    </row>
    <row r="183" spans="1:12" ht="15">
      <c r="A183" s="105" t="s">
        <v>362</v>
      </c>
      <c r="B183" s="103" t="s">
        <v>417</v>
      </c>
      <c r="C183" s="103">
        <v>2</v>
      </c>
      <c r="D183" s="107">
        <v>0.000437784226335828</v>
      </c>
      <c r="E183" s="107">
        <v>1.6353009244666414</v>
      </c>
      <c r="F183" s="103" t="s">
        <v>1345</v>
      </c>
      <c r="G183" s="103" t="b">
        <v>0</v>
      </c>
      <c r="H183" s="103" t="b">
        <v>0</v>
      </c>
      <c r="I183" s="103" t="b">
        <v>0</v>
      </c>
      <c r="J183" s="103" t="b">
        <v>0</v>
      </c>
      <c r="K183" s="103" t="b">
        <v>0</v>
      </c>
      <c r="L183" s="103" t="b">
        <v>0</v>
      </c>
    </row>
    <row r="184" spans="1:12" ht="15">
      <c r="A184" s="105" t="s">
        <v>582</v>
      </c>
      <c r="B184" s="103" t="s">
        <v>551</v>
      </c>
      <c r="C184" s="103">
        <v>2</v>
      </c>
      <c r="D184" s="107">
        <v>0.0005345628778915204</v>
      </c>
      <c r="E184" s="107">
        <v>2.614545702876022</v>
      </c>
      <c r="F184" s="103" t="s">
        <v>1345</v>
      </c>
      <c r="G184" s="103" t="b">
        <v>0</v>
      </c>
      <c r="H184" s="103" t="b">
        <v>0</v>
      </c>
      <c r="I184" s="103" t="b">
        <v>0</v>
      </c>
      <c r="J184" s="103" t="b">
        <v>0</v>
      </c>
      <c r="K184" s="103" t="b">
        <v>0</v>
      </c>
      <c r="L184" s="103" t="b">
        <v>0</v>
      </c>
    </row>
    <row r="185" spans="1:12" ht="15">
      <c r="A185" s="105" t="s">
        <v>472</v>
      </c>
      <c r="B185" s="103" t="s">
        <v>395</v>
      </c>
      <c r="C185" s="103">
        <v>2</v>
      </c>
      <c r="D185" s="107">
        <v>0.000437784226335828</v>
      </c>
      <c r="E185" s="107">
        <v>2.042448934925503</v>
      </c>
      <c r="F185" s="103" t="s">
        <v>1345</v>
      </c>
      <c r="G185" s="103" t="b">
        <v>0</v>
      </c>
      <c r="H185" s="103" t="b">
        <v>0</v>
      </c>
      <c r="I185" s="103" t="b">
        <v>0</v>
      </c>
      <c r="J185" s="103" t="b">
        <v>0</v>
      </c>
      <c r="K185" s="103" t="b">
        <v>0</v>
      </c>
      <c r="L185" s="103" t="b">
        <v>0</v>
      </c>
    </row>
    <row r="186" spans="1:12" ht="15">
      <c r="A186" s="105" t="s">
        <v>549</v>
      </c>
      <c r="B186" s="103" t="s">
        <v>513</v>
      </c>
      <c r="C186" s="103">
        <v>2</v>
      </c>
      <c r="D186" s="107">
        <v>0.000437784226335828</v>
      </c>
      <c r="E186" s="107">
        <v>2.468417667197784</v>
      </c>
      <c r="F186" s="103" t="s">
        <v>1345</v>
      </c>
      <c r="G186" s="103" t="b">
        <v>0</v>
      </c>
      <c r="H186" s="103" t="b">
        <v>0</v>
      </c>
      <c r="I186" s="103" t="b">
        <v>0</v>
      </c>
      <c r="J186" s="103" t="b">
        <v>0</v>
      </c>
      <c r="K186" s="103" t="b">
        <v>0</v>
      </c>
      <c r="L186" s="103" t="b">
        <v>0</v>
      </c>
    </row>
    <row r="187" spans="1:12" ht="15">
      <c r="A187" s="105" t="s">
        <v>851</v>
      </c>
      <c r="B187" s="103" t="s">
        <v>1147</v>
      </c>
      <c r="C187" s="103">
        <v>2</v>
      </c>
      <c r="D187" s="107">
        <v>0.0005345628778915204</v>
      </c>
      <c r="E187" s="107">
        <v>3.3135157072120407</v>
      </c>
      <c r="F187" s="103" t="s">
        <v>1345</v>
      </c>
      <c r="G187" s="103" t="b">
        <v>0</v>
      </c>
      <c r="H187" s="103" t="b">
        <v>0</v>
      </c>
      <c r="I187" s="103" t="b">
        <v>0</v>
      </c>
      <c r="J187" s="103" t="b">
        <v>0</v>
      </c>
      <c r="K187" s="103" t="b">
        <v>0</v>
      </c>
      <c r="L187" s="103" t="b">
        <v>0</v>
      </c>
    </row>
    <row r="188" spans="1:12" ht="15">
      <c r="A188" s="105" t="s">
        <v>1154</v>
      </c>
      <c r="B188" s="103" t="s">
        <v>852</v>
      </c>
      <c r="C188" s="103">
        <v>2</v>
      </c>
      <c r="D188" s="107">
        <v>0.0005345628778915204</v>
      </c>
      <c r="E188" s="107">
        <v>3.3135157072120407</v>
      </c>
      <c r="F188" s="103" t="s">
        <v>1345</v>
      </c>
      <c r="G188" s="103" t="b">
        <v>0</v>
      </c>
      <c r="H188" s="103" t="b">
        <v>0</v>
      </c>
      <c r="I188" s="103" t="b">
        <v>0</v>
      </c>
      <c r="J188" s="103" t="b">
        <v>0</v>
      </c>
      <c r="K188" s="103" t="b">
        <v>0</v>
      </c>
      <c r="L188" s="103" t="b">
        <v>0</v>
      </c>
    </row>
    <row r="189" spans="1:12" ht="15">
      <c r="A189" s="105" t="s">
        <v>852</v>
      </c>
      <c r="B189" s="103" t="s">
        <v>704</v>
      </c>
      <c r="C189" s="103">
        <v>2</v>
      </c>
      <c r="D189" s="107">
        <v>0.0005345628778915204</v>
      </c>
      <c r="E189" s="107">
        <v>3.0124857115480594</v>
      </c>
      <c r="F189" s="103" t="s">
        <v>1345</v>
      </c>
      <c r="G189" s="103" t="b">
        <v>0</v>
      </c>
      <c r="H189" s="103" t="b">
        <v>0</v>
      </c>
      <c r="I189" s="103" t="b">
        <v>0</v>
      </c>
      <c r="J189" s="103" t="b">
        <v>0</v>
      </c>
      <c r="K189" s="103" t="b">
        <v>0</v>
      </c>
      <c r="L189" s="103" t="b">
        <v>0</v>
      </c>
    </row>
    <row r="190" spans="1:12" ht="15">
      <c r="A190" s="105" t="s">
        <v>704</v>
      </c>
      <c r="B190" s="103" t="s">
        <v>626</v>
      </c>
      <c r="C190" s="103">
        <v>2</v>
      </c>
      <c r="D190" s="107">
        <v>0.0005345628778915204</v>
      </c>
      <c r="E190" s="107">
        <v>2.7906369619317033</v>
      </c>
      <c r="F190" s="103" t="s">
        <v>1345</v>
      </c>
      <c r="G190" s="103" t="b">
        <v>0</v>
      </c>
      <c r="H190" s="103" t="b">
        <v>0</v>
      </c>
      <c r="I190" s="103" t="b">
        <v>0</v>
      </c>
      <c r="J190" s="103" t="b">
        <v>0</v>
      </c>
      <c r="K190" s="103" t="b">
        <v>0</v>
      </c>
      <c r="L190" s="103" t="b">
        <v>0</v>
      </c>
    </row>
    <row r="191" spans="1:12" ht="15">
      <c r="A191" s="105" t="s">
        <v>626</v>
      </c>
      <c r="B191" s="103" t="s">
        <v>627</v>
      </c>
      <c r="C191" s="103">
        <v>2</v>
      </c>
      <c r="D191" s="107">
        <v>0.0005345628778915204</v>
      </c>
      <c r="E191" s="107">
        <v>2.693726948923647</v>
      </c>
      <c r="F191" s="103" t="s">
        <v>1345</v>
      </c>
      <c r="G191" s="103" t="b">
        <v>0</v>
      </c>
      <c r="H191" s="103" t="b">
        <v>0</v>
      </c>
      <c r="I191" s="103" t="b">
        <v>0</v>
      </c>
      <c r="J191" s="103" t="b">
        <v>0</v>
      </c>
      <c r="K191" s="103" t="b">
        <v>0</v>
      </c>
      <c r="L191" s="103" t="b">
        <v>0</v>
      </c>
    </row>
    <row r="192" spans="1:12" ht="15">
      <c r="A192" s="105" t="s">
        <v>366</v>
      </c>
      <c r="B192" s="103" t="s">
        <v>363</v>
      </c>
      <c r="C192" s="103">
        <v>2</v>
      </c>
      <c r="D192" s="107">
        <v>0.0005345628778915204</v>
      </c>
      <c r="E192" s="107">
        <v>1.331999112906054</v>
      </c>
      <c r="F192" s="103" t="s">
        <v>1345</v>
      </c>
      <c r="G192" s="103" t="b">
        <v>0</v>
      </c>
      <c r="H192" s="103" t="b">
        <v>0</v>
      </c>
      <c r="I192" s="103" t="b">
        <v>0</v>
      </c>
      <c r="J192" s="103" t="b">
        <v>0</v>
      </c>
      <c r="K192" s="103" t="b">
        <v>0</v>
      </c>
      <c r="L192" s="103" t="b">
        <v>0</v>
      </c>
    </row>
    <row r="193" spans="1:12" ht="15">
      <c r="A193" s="105" t="s">
        <v>503</v>
      </c>
      <c r="B193" s="103" t="s">
        <v>499</v>
      </c>
      <c r="C193" s="103">
        <v>2</v>
      </c>
      <c r="D193" s="107">
        <v>0.0005345628778915204</v>
      </c>
      <c r="E193" s="107">
        <v>2.4014708775671707</v>
      </c>
      <c r="F193" s="103" t="s">
        <v>1345</v>
      </c>
      <c r="G193" s="103" t="b">
        <v>0</v>
      </c>
      <c r="H193" s="103" t="b">
        <v>0</v>
      </c>
      <c r="I193" s="103" t="b">
        <v>0</v>
      </c>
      <c r="J193" s="103" t="b">
        <v>0</v>
      </c>
      <c r="K193" s="103" t="b">
        <v>0</v>
      </c>
      <c r="L193" s="103" t="b">
        <v>0</v>
      </c>
    </row>
    <row r="194" spans="1:12" ht="15">
      <c r="A194" s="105" t="s">
        <v>514</v>
      </c>
      <c r="B194" s="103" t="s">
        <v>854</v>
      </c>
      <c r="C194" s="103">
        <v>2</v>
      </c>
      <c r="D194" s="107">
        <v>0.0005345628778915204</v>
      </c>
      <c r="E194" s="107">
        <v>2.7694476628617655</v>
      </c>
      <c r="F194" s="103" t="s">
        <v>1345</v>
      </c>
      <c r="G194" s="103" t="b">
        <v>0</v>
      </c>
      <c r="H194" s="103" t="b">
        <v>0</v>
      </c>
      <c r="I194" s="103" t="b">
        <v>0</v>
      </c>
      <c r="J194" s="103" t="b">
        <v>0</v>
      </c>
      <c r="K194" s="103" t="b">
        <v>0</v>
      </c>
      <c r="L194" s="103" t="b">
        <v>0</v>
      </c>
    </row>
    <row r="195" spans="1:12" ht="15">
      <c r="A195" s="105" t="s">
        <v>854</v>
      </c>
      <c r="B195" s="103" t="s">
        <v>855</v>
      </c>
      <c r="C195" s="103">
        <v>2</v>
      </c>
      <c r="D195" s="107">
        <v>0.0005345628778915204</v>
      </c>
      <c r="E195" s="107">
        <v>3.13742444815636</v>
      </c>
      <c r="F195" s="103" t="s">
        <v>1345</v>
      </c>
      <c r="G195" s="103" t="b">
        <v>0</v>
      </c>
      <c r="H195" s="103" t="b">
        <v>0</v>
      </c>
      <c r="I195" s="103" t="b">
        <v>0</v>
      </c>
      <c r="J195" s="103" t="b">
        <v>0</v>
      </c>
      <c r="K195" s="103" t="b">
        <v>0</v>
      </c>
      <c r="L195" s="103" t="b">
        <v>0</v>
      </c>
    </row>
    <row r="196" spans="1:12" ht="15">
      <c r="A196" s="105" t="s">
        <v>858</v>
      </c>
      <c r="B196" s="103" t="s">
        <v>811</v>
      </c>
      <c r="C196" s="103">
        <v>2</v>
      </c>
      <c r="D196" s="107">
        <v>0.0005345628778915204</v>
      </c>
      <c r="E196" s="107">
        <v>3.13742444815636</v>
      </c>
      <c r="F196" s="103" t="s">
        <v>1345</v>
      </c>
      <c r="G196" s="103" t="b">
        <v>0</v>
      </c>
      <c r="H196" s="103" t="b">
        <v>0</v>
      </c>
      <c r="I196" s="103" t="b">
        <v>0</v>
      </c>
      <c r="J196" s="103" t="b">
        <v>0</v>
      </c>
      <c r="K196" s="103" t="b">
        <v>0</v>
      </c>
      <c r="L196" s="103" t="b">
        <v>0</v>
      </c>
    </row>
    <row r="197" spans="1:12" ht="15">
      <c r="A197" s="105" t="s">
        <v>602</v>
      </c>
      <c r="B197" s="103" t="s">
        <v>789</v>
      </c>
      <c r="C197" s="103">
        <v>2</v>
      </c>
      <c r="D197" s="107">
        <v>0.000437784226335828</v>
      </c>
      <c r="E197" s="107">
        <v>2.915575698540003</v>
      </c>
      <c r="F197" s="103" t="s">
        <v>1345</v>
      </c>
      <c r="G197" s="103" t="b">
        <v>0</v>
      </c>
      <c r="H197" s="103" t="b">
        <v>0</v>
      </c>
      <c r="I197" s="103" t="b">
        <v>0</v>
      </c>
      <c r="J197" s="103" t="b">
        <v>0</v>
      </c>
      <c r="K197" s="103" t="b">
        <v>0</v>
      </c>
      <c r="L197" s="103" t="b">
        <v>0</v>
      </c>
    </row>
    <row r="198" spans="1:12" ht="15">
      <c r="A198" s="105" t="s">
        <v>396</v>
      </c>
      <c r="B198" s="103" t="s">
        <v>519</v>
      </c>
      <c r="C198" s="103">
        <v>2</v>
      </c>
      <c r="D198" s="107">
        <v>0.000437784226335828</v>
      </c>
      <c r="E198" s="107">
        <v>2.10044088190319</v>
      </c>
      <c r="F198" s="103" t="s">
        <v>1345</v>
      </c>
      <c r="G198" s="103" t="b">
        <v>0</v>
      </c>
      <c r="H198" s="103" t="b">
        <v>0</v>
      </c>
      <c r="I198" s="103" t="b">
        <v>0</v>
      </c>
      <c r="J198" s="103" t="b">
        <v>0</v>
      </c>
      <c r="K198" s="103" t="b">
        <v>0</v>
      </c>
      <c r="L198" s="103" t="b">
        <v>0</v>
      </c>
    </row>
    <row r="199" spans="1:12" ht="15">
      <c r="A199" s="105" t="s">
        <v>358</v>
      </c>
      <c r="B199" s="103" t="s">
        <v>1173</v>
      </c>
      <c r="C199" s="103">
        <v>2</v>
      </c>
      <c r="D199" s="107">
        <v>0.0005345628778915204</v>
      </c>
      <c r="E199" s="107">
        <v>2.2465689175814276</v>
      </c>
      <c r="F199" s="103" t="s">
        <v>1345</v>
      </c>
      <c r="G199" s="103" t="b">
        <v>0</v>
      </c>
      <c r="H199" s="103" t="b">
        <v>0</v>
      </c>
      <c r="I199" s="103" t="b">
        <v>0</v>
      </c>
      <c r="J199" s="103" t="b">
        <v>0</v>
      </c>
      <c r="K199" s="103" t="b">
        <v>0</v>
      </c>
      <c r="L199" s="103" t="b">
        <v>0</v>
      </c>
    </row>
    <row r="200" spans="1:12" ht="15">
      <c r="A200" s="105" t="s">
        <v>525</v>
      </c>
      <c r="B200" s="103" t="s">
        <v>413</v>
      </c>
      <c r="C200" s="103">
        <v>2</v>
      </c>
      <c r="D200" s="107">
        <v>0.0005345628778915204</v>
      </c>
      <c r="E200" s="107">
        <v>2.167387671533803</v>
      </c>
      <c r="F200" s="103" t="s">
        <v>1345</v>
      </c>
      <c r="G200" s="103" t="b">
        <v>0</v>
      </c>
      <c r="H200" s="103" t="b">
        <v>0</v>
      </c>
      <c r="I200" s="103" t="b">
        <v>0</v>
      </c>
      <c r="J200" s="103" t="b">
        <v>0</v>
      </c>
      <c r="K200" s="103" t="b">
        <v>0</v>
      </c>
      <c r="L200" s="103" t="b">
        <v>0</v>
      </c>
    </row>
    <row r="201" spans="1:12" ht="15">
      <c r="A201" s="105" t="s">
        <v>413</v>
      </c>
      <c r="B201" s="103" t="s">
        <v>1176</v>
      </c>
      <c r="C201" s="103">
        <v>2</v>
      </c>
      <c r="D201" s="107">
        <v>0.0005345628778915204</v>
      </c>
      <c r="E201" s="107">
        <v>2.7114557158840786</v>
      </c>
      <c r="F201" s="103" t="s">
        <v>1345</v>
      </c>
      <c r="G201" s="103" t="b">
        <v>0</v>
      </c>
      <c r="H201" s="103" t="b">
        <v>0</v>
      </c>
      <c r="I201" s="103" t="b">
        <v>0</v>
      </c>
      <c r="J201" s="103" t="b">
        <v>0</v>
      </c>
      <c r="K201" s="103" t="b">
        <v>0</v>
      </c>
      <c r="L201" s="103" t="b">
        <v>0</v>
      </c>
    </row>
    <row r="202" spans="1:12" ht="15">
      <c r="A202" s="105" t="s">
        <v>1179</v>
      </c>
      <c r="B202" s="103" t="s">
        <v>709</v>
      </c>
      <c r="C202" s="103">
        <v>2</v>
      </c>
      <c r="D202" s="107">
        <v>0.0005345628778915204</v>
      </c>
      <c r="E202" s="107">
        <v>3.188576970603741</v>
      </c>
      <c r="F202" s="103" t="s">
        <v>1345</v>
      </c>
      <c r="G202" s="103" t="b">
        <v>0</v>
      </c>
      <c r="H202" s="103" t="b">
        <v>0</v>
      </c>
      <c r="I202" s="103" t="b">
        <v>0</v>
      </c>
      <c r="J202" s="103" t="b">
        <v>0</v>
      </c>
      <c r="K202" s="103" t="b">
        <v>0</v>
      </c>
      <c r="L202" s="103" t="b">
        <v>0</v>
      </c>
    </row>
    <row r="203" spans="1:12" ht="15">
      <c r="A203" s="105" t="s">
        <v>440</v>
      </c>
      <c r="B203" s="103" t="s">
        <v>1187</v>
      </c>
      <c r="C203" s="103">
        <v>2</v>
      </c>
      <c r="D203" s="107">
        <v>0.000437784226335828</v>
      </c>
      <c r="E203" s="107">
        <v>2.7906369619317033</v>
      </c>
      <c r="F203" s="103" t="s">
        <v>1345</v>
      </c>
      <c r="G203" s="103" t="b">
        <v>0</v>
      </c>
      <c r="H203" s="103" t="b">
        <v>0</v>
      </c>
      <c r="I203" s="103" t="b">
        <v>0</v>
      </c>
      <c r="J203" s="103" t="b">
        <v>0</v>
      </c>
      <c r="K203" s="103" t="b">
        <v>0</v>
      </c>
      <c r="L203" s="103" t="b">
        <v>0</v>
      </c>
    </row>
    <row r="204" spans="1:12" ht="15">
      <c r="A204" s="105" t="s">
        <v>696</v>
      </c>
      <c r="B204" s="103" t="s">
        <v>1189</v>
      </c>
      <c r="C204" s="103">
        <v>2</v>
      </c>
      <c r="D204" s="107">
        <v>0.0005345628778915204</v>
      </c>
      <c r="E204" s="107">
        <v>3.188576970603741</v>
      </c>
      <c r="F204" s="103" t="s">
        <v>1345</v>
      </c>
      <c r="G204" s="103" t="b">
        <v>0</v>
      </c>
      <c r="H204" s="103" t="b">
        <v>0</v>
      </c>
      <c r="I204" s="103" t="b">
        <v>0</v>
      </c>
      <c r="J204" s="103" t="b">
        <v>0</v>
      </c>
      <c r="K204" s="103" t="b">
        <v>0</v>
      </c>
      <c r="L204" s="103" t="b">
        <v>0</v>
      </c>
    </row>
    <row r="205" spans="1:12" ht="15">
      <c r="A205" s="105" t="s">
        <v>565</v>
      </c>
      <c r="B205" s="103" t="s">
        <v>591</v>
      </c>
      <c r="C205" s="103">
        <v>2</v>
      </c>
      <c r="D205" s="107">
        <v>0.000437784226335828</v>
      </c>
      <c r="E205" s="107">
        <v>2.614545702876022</v>
      </c>
      <c r="F205" s="103" t="s">
        <v>1345</v>
      </c>
      <c r="G205" s="103" t="b">
        <v>0</v>
      </c>
      <c r="H205" s="103" t="b">
        <v>0</v>
      </c>
      <c r="I205" s="103" t="b">
        <v>0</v>
      </c>
      <c r="J205" s="103" t="b">
        <v>0</v>
      </c>
      <c r="K205" s="103" t="b">
        <v>0</v>
      </c>
      <c r="L205" s="103" t="b">
        <v>0</v>
      </c>
    </row>
    <row r="206" spans="1:12" ht="15">
      <c r="A206" s="105" t="s">
        <v>591</v>
      </c>
      <c r="B206" s="103" t="s">
        <v>584</v>
      </c>
      <c r="C206" s="103">
        <v>2</v>
      </c>
      <c r="D206" s="107">
        <v>0.000437784226335828</v>
      </c>
      <c r="E206" s="107">
        <v>2.693726948923647</v>
      </c>
      <c r="F206" s="103" t="s">
        <v>1345</v>
      </c>
      <c r="G206" s="103" t="b">
        <v>0</v>
      </c>
      <c r="H206" s="103" t="b">
        <v>0</v>
      </c>
      <c r="I206" s="103" t="b">
        <v>0</v>
      </c>
      <c r="J206" s="103" t="b">
        <v>0</v>
      </c>
      <c r="K206" s="103" t="b">
        <v>0</v>
      </c>
      <c r="L206" s="103" t="b">
        <v>0</v>
      </c>
    </row>
    <row r="207" spans="1:12" ht="15">
      <c r="A207" s="105" t="s">
        <v>365</v>
      </c>
      <c r="B207" s="103" t="s">
        <v>526</v>
      </c>
      <c r="C207" s="103">
        <v>2</v>
      </c>
      <c r="D207" s="107">
        <v>0.0005345628778915204</v>
      </c>
      <c r="E207" s="107">
        <v>1.8848410815638348</v>
      </c>
      <c r="F207" s="103" t="s">
        <v>1345</v>
      </c>
      <c r="G207" s="103" t="b">
        <v>0</v>
      </c>
      <c r="H207" s="103" t="b">
        <v>0</v>
      </c>
      <c r="I207" s="103" t="b">
        <v>0</v>
      </c>
      <c r="J207" s="103" t="b">
        <v>0</v>
      </c>
      <c r="K207" s="103" t="b">
        <v>0</v>
      </c>
      <c r="L207" s="103" t="b">
        <v>0</v>
      </c>
    </row>
    <row r="208" spans="1:12" ht="15">
      <c r="A208" s="105" t="s">
        <v>1195</v>
      </c>
      <c r="B208" s="103" t="s">
        <v>575</v>
      </c>
      <c r="C208" s="103">
        <v>2</v>
      </c>
      <c r="D208" s="107">
        <v>0.0005345628778915204</v>
      </c>
      <c r="E208" s="107">
        <v>3.0916669575956846</v>
      </c>
      <c r="F208" s="103" t="s">
        <v>1345</v>
      </c>
      <c r="G208" s="103" t="b">
        <v>0</v>
      </c>
      <c r="H208" s="103" t="b">
        <v>0</v>
      </c>
      <c r="I208" s="103" t="b">
        <v>0</v>
      </c>
      <c r="J208" s="103" t="b">
        <v>0</v>
      </c>
      <c r="K208" s="103" t="b">
        <v>0</v>
      </c>
      <c r="L208" s="103" t="b">
        <v>0</v>
      </c>
    </row>
    <row r="209" spans="1:12" ht="15">
      <c r="A209" s="105" t="s">
        <v>393</v>
      </c>
      <c r="B209" s="103" t="s">
        <v>394</v>
      </c>
      <c r="C209" s="103">
        <v>2</v>
      </c>
      <c r="D209" s="107">
        <v>0.000437784226335828</v>
      </c>
      <c r="E209" s="107">
        <v>1.7994108862392084</v>
      </c>
      <c r="F209" s="103" t="s">
        <v>1345</v>
      </c>
      <c r="G209" s="103" t="b">
        <v>0</v>
      </c>
      <c r="H209" s="103" t="b">
        <v>0</v>
      </c>
      <c r="I209" s="103" t="b">
        <v>0</v>
      </c>
      <c r="J209" s="103" t="b">
        <v>0</v>
      </c>
      <c r="K209" s="103" t="b">
        <v>0</v>
      </c>
      <c r="L209" s="103" t="b">
        <v>0</v>
      </c>
    </row>
    <row r="210" spans="1:12" ht="15">
      <c r="A210" s="105" t="s">
        <v>496</v>
      </c>
      <c r="B210" s="103" t="s">
        <v>365</v>
      </c>
      <c r="C210" s="103">
        <v>2</v>
      </c>
      <c r="D210" s="107">
        <v>0.0005345628778915204</v>
      </c>
      <c r="E210" s="107">
        <v>1.8848410815638348</v>
      </c>
      <c r="F210" s="103" t="s">
        <v>1345</v>
      </c>
      <c r="G210" s="103" t="b">
        <v>0</v>
      </c>
      <c r="H210" s="103" t="b">
        <v>0</v>
      </c>
      <c r="I210" s="103" t="b">
        <v>0</v>
      </c>
      <c r="J210" s="103" t="b">
        <v>0</v>
      </c>
      <c r="K210" s="103" t="b">
        <v>0</v>
      </c>
      <c r="L210" s="103" t="b">
        <v>0</v>
      </c>
    </row>
    <row r="211" spans="1:12" ht="15">
      <c r="A211" s="105" t="s">
        <v>432</v>
      </c>
      <c r="B211" s="103" t="s">
        <v>464</v>
      </c>
      <c r="C211" s="103">
        <v>2</v>
      </c>
      <c r="D211" s="107">
        <v>0.0005345628778915204</v>
      </c>
      <c r="E211" s="107">
        <v>2.1885769706037412</v>
      </c>
      <c r="F211" s="103" t="s">
        <v>1345</v>
      </c>
      <c r="G211" s="103" t="b">
        <v>0</v>
      </c>
      <c r="H211" s="103" t="b">
        <v>0</v>
      </c>
      <c r="I211" s="103" t="b">
        <v>0</v>
      </c>
      <c r="J211" s="103" t="b">
        <v>0</v>
      </c>
      <c r="K211" s="103" t="b">
        <v>0</v>
      </c>
      <c r="L211" s="103" t="b">
        <v>0</v>
      </c>
    </row>
    <row r="212" spans="1:12" ht="15">
      <c r="A212" s="105" t="s">
        <v>374</v>
      </c>
      <c r="B212" s="103" t="s">
        <v>1201</v>
      </c>
      <c r="C212" s="103">
        <v>2</v>
      </c>
      <c r="D212" s="107">
        <v>0.000437784226335828</v>
      </c>
      <c r="E212" s="107">
        <v>2.489606966267722</v>
      </c>
      <c r="F212" s="103" t="s">
        <v>1345</v>
      </c>
      <c r="G212" s="103" t="b">
        <v>0</v>
      </c>
      <c r="H212" s="103" t="b">
        <v>0</v>
      </c>
      <c r="I212" s="103" t="b">
        <v>0</v>
      </c>
      <c r="J212" s="103" t="b">
        <v>0</v>
      </c>
      <c r="K212" s="103" t="b">
        <v>0</v>
      </c>
      <c r="L212" s="103" t="b">
        <v>0</v>
      </c>
    </row>
    <row r="213" spans="1:12" ht="15">
      <c r="A213" s="105" t="s">
        <v>379</v>
      </c>
      <c r="B213" s="103" t="s">
        <v>400</v>
      </c>
      <c r="C213" s="103">
        <v>2</v>
      </c>
      <c r="D213" s="107">
        <v>0.000437784226335828</v>
      </c>
      <c r="E213" s="107">
        <v>1.698970004336019</v>
      </c>
      <c r="F213" s="103" t="s">
        <v>1345</v>
      </c>
      <c r="G213" s="103" t="b">
        <v>0</v>
      </c>
      <c r="H213" s="103" t="b">
        <v>0</v>
      </c>
      <c r="I213" s="103" t="b">
        <v>0</v>
      </c>
      <c r="J213" s="103" t="b">
        <v>0</v>
      </c>
      <c r="K213" s="103" t="b">
        <v>0</v>
      </c>
      <c r="L213" s="103" t="b">
        <v>0</v>
      </c>
    </row>
    <row r="214" spans="1:12" ht="15">
      <c r="A214" s="105" t="s">
        <v>1203</v>
      </c>
      <c r="B214" s="103" t="s">
        <v>872</v>
      </c>
      <c r="C214" s="103">
        <v>2</v>
      </c>
      <c r="D214" s="107">
        <v>0.000437784226335828</v>
      </c>
      <c r="E214" s="107">
        <v>3.3135157072120407</v>
      </c>
      <c r="F214" s="103" t="s">
        <v>1345</v>
      </c>
      <c r="G214" s="103" t="b">
        <v>0</v>
      </c>
      <c r="H214" s="103" t="b">
        <v>0</v>
      </c>
      <c r="I214" s="103" t="b">
        <v>0</v>
      </c>
      <c r="J214" s="103" t="b">
        <v>0</v>
      </c>
      <c r="K214" s="103" t="b">
        <v>0</v>
      </c>
      <c r="L214" s="103" t="b">
        <v>0</v>
      </c>
    </row>
    <row r="215" spans="1:12" ht="15">
      <c r="A215" s="105" t="s">
        <v>464</v>
      </c>
      <c r="B215" s="103" t="s">
        <v>1205</v>
      </c>
      <c r="C215" s="103">
        <v>2</v>
      </c>
      <c r="D215" s="107">
        <v>0.0005345628778915204</v>
      </c>
      <c r="E215" s="107">
        <v>2.8363944524923785</v>
      </c>
      <c r="F215" s="103" t="s">
        <v>1345</v>
      </c>
      <c r="G215" s="103" t="b">
        <v>0</v>
      </c>
      <c r="H215" s="103" t="b">
        <v>0</v>
      </c>
      <c r="I215" s="103" t="b">
        <v>0</v>
      </c>
      <c r="J215" s="103" t="b">
        <v>0</v>
      </c>
      <c r="K215" s="103" t="b">
        <v>0</v>
      </c>
      <c r="L215" s="103" t="b">
        <v>0</v>
      </c>
    </row>
    <row r="216" spans="1:12" ht="15">
      <c r="A216" s="105" t="s">
        <v>1208</v>
      </c>
      <c r="B216" s="103" t="s">
        <v>425</v>
      </c>
      <c r="C216" s="103">
        <v>2</v>
      </c>
      <c r="D216" s="107">
        <v>0.000437784226335828</v>
      </c>
      <c r="E216" s="107">
        <v>2.7492442767734784</v>
      </c>
      <c r="F216" s="103" t="s">
        <v>1345</v>
      </c>
      <c r="G216" s="103" t="b">
        <v>1</v>
      </c>
      <c r="H216" s="103" t="b">
        <v>0</v>
      </c>
      <c r="I216" s="103" t="b">
        <v>0</v>
      </c>
      <c r="J216" s="103" t="b">
        <v>0</v>
      </c>
      <c r="K216" s="103" t="b">
        <v>0</v>
      </c>
      <c r="L216" s="103" t="b">
        <v>0</v>
      </c>
    </row>
    <row r="217" spans="1:12" ht="15">
      <c r="A217" s="105" t="s">
        <v>388</v>
      </c>
      <c r="B217" s="103" t="s">
        <v>431</v>
      </c>
      <c r="C217" s="103">
        <v>2</v>
      </c>
      <c r="D217" s="107">
        <v>0.000437784226335828</v>
      </c>
      <c r="E217" s="107">
        <v>1.8612180362174107</v>
      </c>
      <c r="F217" s="103" t="s">
        <v>1345</v>
      </c>
      <c r="G217" s="103" t="b">
        <v>0</v>
      </c>
      <c r="H217" s="103" t="b">
        <v>0</v>
      </c>
      <c r="I217" s="103" t="b">
        <v>0</v>
      </c>
      <c r="J217" s="103" t="b">
        <v>0</v>
      </c>
      <c r="K217" s="103" t="b">
        <v>0</v>
      </c>
      <c r="L217" s="103" t="b">
        <v>0</v>
      </c>
    </row>
    <row r="218" spans="1:12" ht="15">
      <c r="A218" s="105" t="s">
        <v>360</v>
      </c>
      <c r="B218" s="103" t="s">
        <v>370</v>
      </c>
      <c r="C218" s="103">
        <v>2</v>
      </c>
      <c r="D218" s="107">
        <v>0.000437784226335828</v>
      </c>
      <c r="E218" s="107">
        <v>1.2578825829392057</v>
      </c>
      <c r="F218" s="103" t="s">
        <v>1345</v>
      </c>
      <c r="G218" s="103" t="b">
        <v>0</v>
      </c>
      <c r="H218" s="103" t="b">
        <v>0</v>
      </c>
      <c r="I218" s="103" t="b">
        <v>0</v>
      </c>
      <c r="J218" s="103" t="b">
        <v>0</v>
      </c>
      <c r="K218" s="103" t="b">
        <v>0</v>
      </c>
      <c r="L218" s="103" t="b">
        <v>0</v>
      </c>
    </row>
    <row r="219" spans="1:12" ht="15">
      <c r="A219" s="105" t="s">
        <v>370</v>
      </c>
      <c r="B219" s="103" t="s">
        <v>465</v>
      </c>
      <c r="C219" s="103">
        <v>2</v>
      </c>
      <c r="D219" s="107">
        <v>0.000437784226335828</v>
      </c>
      <c r="E219" s="107">
        <v>1.9041462367592215</v>
      </c>
      <c r="F219" s="103" t="s">
        <v>1345</v>
      </c>
      <c r="G219" s="103" t="b">
        <v>0</v>
      </c>
      <c r="H219" s="103" t="b">
        <v>0</v>
      </c>
      <c r="I219" s="103" t="b">
        <v>0</v>
      </c>
      <c r="J219" s="103" t="b">
        <v>0</v>
      </c>
      <c r="K219" s="103" t="b">
        <v>0</v>
      </c>
      <c r="L219" s="103" t="b">
        <v>0</v>
      </c>
    </row>
    <row r="220" spans="1:12" ht="15">
      <c r="A220" s="105" t="s">
        <v>465</v>
      </c>
      <c r="B220" s="103" t="s">
        <v>368</v>
      </c>
      <c r="C220" s="103">
        <v>2</v>
      </c>
      <c r="D220" s="107">
        <v>0.000437784226335828</v>
      </c>
      <c r="E220" s="107">
        <v>1.7950017673341534</v>
      </c>
      <c r="F220" s="103" t="s">
        <v>1345</v>
      </c>
      <c r="G220" s="103" t="b">
        <v>0</v>
      </c>
      <c r="H220" s="103" t="b">
        <v>0</v>
      </c>
      <c r="I220" s="103" t="b">
        <v>0</v>
      </c>
      <c r="J220" s="103" t="b">
        <v>0</v>
      </c>
      <c r="K220" s="103" t="b">
        <v>0</v>
      </c>
      <c r="L220" s="103" t="b">
        <v>0</v>
      </c>
    </row>
    <row r="221" spans="1:12" ht="15">
      <c r="A221" s="105" t="s">
        <v>368</v>
      </c>
      <c r="B221" s="103" t="s">
        <v>392</v>
      </c>
      <c r="C221" s="103">
        <v>2</v>
      </c>
      <c r="D221" s="107">
        <v>0.000437784226335828</v>
      </c>
      <c r="E221" s="107">
        <v>1.5451242941175536</v>
      </c>
      <c r="F221" s="103" t="s">
        <v>1345</v>
      </c>
      <c r="G221" s="103" t="b">
        <v>0</v>
      </c>
      <c r="H221" s="103" t="b">
        <v>0</v>
      </c>
      <c r="I221" s="103" t="b">
        <v>0</v>
      </c>
      <c r="J221" s="103" t="b">
        <v>0</v>
      </c>
      <c r="K221" s="103" t="b">
        <v>0</v>
      </c>
      <c r="L221" s="103" t="b">
        <v>0</v>
      </c>
    </row>
    <row r="222" spans="1:12" ht="15">
      <c r="A222" s="105" t="s">
        <v>392</v>
      </c>
      <c r="B222" s="103" t="s">
        <v>431</v>
      </c>
      <c r="C222" s="103">
        <v>2</v>
      </c>
      <c r="D222" s="107">
        <v>0.000437784226335828</v>
      </c>
      <c r="E222" s="107">
        <v>1.8875469749397598</v>
      </c>
      <c r="F222" s="103" t="s">
        <v>1345</v>
      </c>
      <c r="G222" s="103" t="b">
        <v>0</v>
      </c>
      <c r="H222" s="103" t="b">
        <v>0</v>
      </c>
      <c r="I222" s="103" t="b">
        <v>0</v>
      </c>
      <c r="J222" s="103" t="b">
        <v>0</v>
      </c>
      <c r="K222" s="103" t="b">
        <v>0</v>
      </c>
      <c r="L222" s="103" t="b">
        <v>0</v>
      </c>
    </row>
    <row r="223" spans="1:12" ht="15">
      <c r="A223" s="105" t="s">
        <v>360</v>
      </c>
      <c r="B223" s="103" t="s">
        <v>419</v>
      </c>
      <c r="C223" s="103">
        <v>2</v>
      </c>
      <c r="D223" s="107">
        <v>0.000437784226335828</v>
      </c>
      <c r="E223" s="107">
        <v>1.5589125786031868</v>
      </c>
      <c r="F223" s="103" t="s">
        <v>1345</v>
      </c>
      <c r="G223" s="103" t="b">
        <v>0</v>
      </c>
      <c r="H223" s="103" t="b">
        <v>0</v>
      </c>
      <c r="I223" s="103" t="b">
        <v>0</v>
      </c>
      <c r="J223" s="103" t="b">
        <v>0</v>
      </c>
      <c r="K223" s="103" t="b">
        <v>0</v>
      </c>
      <c r="L223" s="103" t="b">
        <v>0</v>
      </c>
    </row>
    <row r="224" spans="1:12" ht="15">
      <c r="A224" s="105" t="s">
        <v>419</v>
      </c>
      <c r="B224" s="103" t="s">
        <v>832</v>
      </c>
      <c r="C224" s="103">
        <v>2</v>
      </c>
      <c r="D224" s="107">
        <v>0.000437784226335828</v>
      </c>
      <c r="E224" s="107">
        <v>2.573153017717797</v>
      </c>
      <c r="F224" s="103" t="s">
        <v>1345</v>
      </c>
      <c r="G224" s="103" t="b">
        <v>0</v>
      </c>
      <c r="H224" s="103" t="b">
        <v>0</v>
      </c>
      <c r="I224" s="103" t="b">
        <v>0</v>
      </c>
      <c r="J224" s="103" t="b">
        <v>0</v>
      </c>
      <c r="K224" s="103" t="b">
        <v>0</v>
      </c>
      <c r="L224" s="103" t="b">
        <v>0</v>
      </c>
    </row>
    <row r="225" spans="1:12" ht="15">
      <c r="A225" s="105" t="s">
        <v>832</v>
      </c>
      <c r="B225" s="103" t="s">
        <v>517</v>
      </c>
      <c r="C225" s="103">
        <v>2</v>
      </c>
      <c r="D225" s="107">
        <v>0.000437784226335828</v>
      </c>
      <c r="E225" s="107">
        <v>2.7694476628617655</v>
      </c>
      <c r="F225" s="103" t="s">
        <v>1345</v>
      </c>
      <c r="G225" s="103" t="b">
        <v>0</v>
      </c>
      <c r="H225" s="103" t="b">
        <v>0</v>
      </c>
      <c r="I225" s="103" t="b">
        <v>0</v>
      </c>
      <c r="J225" s="103" t="b">
        <v>0</v>
      </c>
      <c r="K225" s="103" t="b">
        <v>0</v>
      </c>
      <c r="L225" s="103" t="b">
        <v>0</v>
      </c>
    </row>
    <row r="226" spans="1:12" ht="15">
      <c r="A226" s="105" t="s">
        <v>361</v>
      </c>
      <c r="B226" s="103" t="s">
        <v>527</v>
      </c>
      <c r="C226" s="103">
        <v>2</v>
      </c>
      <c r="D226" s="107">
        <v>0.000437784226335828</v>
      </c>
      <c r="E226" s="107">
        <v>1.7694476628617652</v>
      </c>
      <c r="F226" s="103" t="s">
        <v>1345</v>
      </c>
      <c r="G226" s="103" t="b">
        <v>0</v>
      </c>
      <c r="H226" s="103" t="b">
        <v>0</v>
      </c>
      <c r="I226" s="103" t="b">
        <v>0</v>
      </c>
      <c r="J226" s="103" t="b">
        <v>0</v>
      </c>
      <c r="K226" s="103" t="b">
        <v>0</v>
      </c>
      <c r="L226" s="103" t="b">
        <v>0</v>
      </c>
    </row>
    <row r="227" spans="1:12" ht="15">
      <c r="A227" s="105" t="s">
        <v>389</v>
      </c>
      <c r="B227" s="103" t="s">
        <v>1214</v>
      </c>
      <c r="C227" s="103">
        <v>2</v>
      </c>
      <c r="D227" s="107">
        <v>0.000437784226335828</v>
      </c>
      <c r="E227" s="107">
        <v>2.5865169792757787</v>
      </c>
      <c r="F227" s="103" t="s">
        <v>1345</v>
      </c>
      <c r="G227" s="103" t="b">
        <v>0</v>
      </c>
      <c r="H227" s="103" t="b">
        <v>0</v>
      </c>
      <c r="I227" s="103" t="b">
        <v>0</v>
      </c>
      <c r="J227" s="103" t="b">
        <v>0</v>
      </c>
      <c r="K227" s="103" t="b">
        <v>0</v>
      </c>
      <c r="L227" s="103" t="b">
        <v>0</v>
      </c>
    </row>
    <row r="228" spans="1:12" ht="15">
      <c r="A228" s="105" t="s">
        <v>1214</v>
      </c>
      <c r="B228" s="103" t="s">
        <v>465</v>
      </c>
      <c r="C228" s="103">
        <v>2</v>
      </c>
      <c r="D228" s="107">
        <v>0.000437784226335828</v>
      </c>
      <c r="E228" s="107">
        <v>2.9455389219174464</v>
      </c>
      <c r="F228" s="103" t="s">
        <v>1345</v>
      </c>
      <c r="G228" s="103" t="b">
        <v>0</v>
      </c>
      <c r="H228" s="103" t="b">
        <v>0</v>
      </c>
      <c r="I228" s="103" t="b">
        <v>0</v>
      </c>
      <c r="J228" s="103" t="b">
        <v>0</v>
      </c>
      <c r="K228" s="103" t="b">
        <v>0</v>
      </c>
      <c r="L228" s="103" t="b">
        <v>0</v>
      </c>
    </row>
    <row r="229" spans="1:12" ht="15">
      <c r="A229" s="105" t="s">
        <v>465</v>
      </c>
      <c r="B229" s="103" t="s">
        <v>376</v>
      </c>
      <c r="C229" s="103">
        <v>2</v>
      </c>
      <c r="D229" s="107">
        <v>0.000437784226335828</v>
      </c>
      <c r="E229" s="107">
        <v>1.8586708472035307</v>
      </c>
      <c r="F229" s="103" t="s">
        <v>1345</v>
      </c>
      <c r="G229" s="103" t="b">
        <v>0</v>
      </c>
      <c r="H229" s="103" t="b">
        <v>0</v>
      </c>
      <c r="I229" s="103" t="b">
        <v>0</v>
      </c>
      <c r="J229" s="103" t="b">
        <v>0</v>
      </c>
      <c r="K229" s="103" t="b">
        <v>0</v>
      </c>
      <c r="L229" s="103" t="b">
        <v>0</v>
      </c>
    </row>
    <row r="230" spans="1:12" ht="15">
      <c r="A230" s="105" t="s">
        <v>376</v>
      </c>
      <c r="B230" s="103" t="s">
        <v>617</v>
      </c>
      <c r="C230" s="103">
        <v>2</v>
      </c>
      <c r="D230" s="107">
        <v>0.000437784226335828</v>
      </c>
      <c r="E230" s="107">
        <v>2.113943352306837</v>
      </c>
      <c r="F230" s="103" t="s">
        <v>1345</v>
      </c>
      <c r="G230" s="103" t="b">
        <v>0</v>
      </c>
      <c r="H230" s="103" t="b">
        <v>0</v>
      </c>
      <c r="I230" s="103" t="b">
        <v>0</v>
      </c>
      <c r="J230" s="103" t="b">
        <v>0</v>
      </c>
      <c r="K230" s="103" t="b">
        <v>0</v>
      </c>
      <c r="L230" s="103" t="b">
        <v>0</v>
      </c>
    </row>
    <row r="231" spans="1:12" ht="15">
      <c r="A231" s="105" t="s">
        <v>617</v>
      </c>
      <c r="B231" s="103" t="s">
        <v>368</v>
      </c>
      <c r="C231" s="103">
        <v>2</v>
      </c>
      <c r="D231" s="107">
        <v>0.000437784226335828</v>
      </c>
      <c r="E231" s="107">
        <v>2.0502742724374596</v>
      </c>
      <c r="F231" s="103" t="s">
        <v>1345</v>
      </c>
      <c r="G231" s="103" t="b">
        <v>0</v>
      </c>
      <c r="H231" s="103" t="b">
        <v>0</v>
      </c>
      <c r="I231" s="103" t="b">
        <v>0</v>
      </c>
      <c r="J231" s="103" t="b">
        <v>0</v>
      </c>
      <c r="K231" s="103" t="b">
        <v>0</v>
      </c>
      <c r="L231" s="103" t="b">
        <v>0</v>
      </c>
    </row>
    <row r="232" spans="1:12" ht="15">
      <c r="A232" s="105" t="s">
        <v>368</v>
      </c>
      <c r="B232" s="103" t="s">
        <v>633</v>
      </c>
      <c r="C232" s="103">
        <v>2</v>
      </c>
      <c r="D232" s="107">
        <v>0.000437784226335828</v>
      </c>
      <c r="E232" s="107">
        <v>2.0502742724374596</v>
      </c>
      <c r="F232" s="103" t="s">
        <v>1345</v>
      </c>
      <c r="G232" s="103" t="b">
        <v>0</v>
      </c>
      <c r="H232" s="103" t="b">
        <v>0</v>
      </c>
      <c r="I232" s="103" t="b">
        <v>0</v>
      </c>
      <c r="J232" s="103" t="b">
        <v>0</v>
      </c>
      <c r="K232" s="103" t="b">
        <v>0</v>
      </c>
      <c r="L232" s="103" t="b">
        <v>0</v>
      </c>
    </row>
    <row r="233" spans="1:12" ht="15">
      <c r="A233" s="105" t="s">
        <v>633</v>
      </c>
      <c r="B233" s="103" t="s">
        <v>357</v>
      </c>
      <c r="C233" s="103">
        <v>2</v>
      </c>
      <c r="D233" s="107">
        <v>0.000437784226335828</v>
      </c>
      <c r="E233" s="107">
        <v>1.8486289089093901</v>
      </c>
      <c r="F233" s="103" t="s">
        <v>1345</v>
      </c>
      <c r="G233" s="103" t="b">
        <v>0</v>
      </c>
      <c r="H233" s="103" t="b">
        <v>0</v>
      </c>
      <c r="I233" s="103" t="b">
        <v>0</v>
      </c>
      <c r="J233" s="103" t="b">
        <v>0</v>
      </c>
      <c r="K233" s="103" t="b">
        <v>0</v>
      </c>
      <c r="L233" s="103" t="b">
        <v>0</v>
      </c>
    </row>
    <row r="234" spans="1:12" ht="15">
      <c r="A234" s="105" t="s">
        <v>357</v>
      </c>
      <c r="B234" s="103" t="s">
        <v>814</v>
      </c>
      <c r="C234" s="103">
        <v>2</v>
      </c>
      <c r="D234" s="107">
        <v>0.000437784226335828</v>
      </c>
      <c r="E234" s="107">
        <v>2.083066785833767</v>
      </c>
      <c r="F234" s="103" t="s">
        <v>1345</v>
      </c>
      <c r="G234" s="103" t="b">
        <v>0</v>
      </c>
      <c r="H234" s="103" t="b">
        <v>0</v>
      </c>
      <c r="I234" s="103" t="b">
        <v>0</v>
      </c>
      <c r="J234" s="103" t="b">
        <v>0</v>
      </c>
      <c r="K234" s="103" t="b">
        <v>0</v>
      </c>
      <c r="L234" s="103" t="b">
        <v>0</v>
      </c>
    </row>
    <row r="235" spans="1:12" ht="15">
      <c r="A235" s="105" t="s">
        <v>814</v>
      </c>
      <c r="B235" s="103" t="s">
        <v>601</v>
      </c>
      <c r="C235" s="103">
        <v>2</v>
      </c>
      <c r="D235" s="107">
        <v>0.000437784226335828</v>
      </c>
      <c r="E235" s="107">
        <v>2.915575698540003</v>
      </c>
      <c r="F235" s="103" t="s">
        <v>1345</v>
      </c>
      <c r="G235" s="103" t="b">
        <v>0</v>
      </c>
      <c r="H235" s="103" t="b">
        <v>0</v>
      </c>
      <c r="I235" s="103" t="b">
        <v>0</v>
      </c>
      <c r="J235" s="103" t="b">
        <v>1</v>
      </c>
      <c r="K235" s="103" t="b">
        <v>0</v>
      </c>
      <c r="L235" s="103" t="b">
        <v>0</v>
      </c>
    </row>
    <row r="236" spans="1:12" ht="15">
      <c r="A236" s="105" t="s">
        <v>601</v>
      </c>
      <c r="B236" s="103" t="s">
        <v>692</v>
      </c>
      <c r="C236" s="103">
        <v>2</v>
      </c>
      <c r="D236" s="107">
        <v>0.000437784226335828</v>
      </c>
      <c r="E236" s="107">
        <v>2.7906369619317033</v>
      </c>
      <c r="F236" s="103" t="s">
        <v>1345</v>
      </c>
      <c r="G236" s="103" t="b">
        <v>1</v>
      </c>
      <c r="H236" s="103" t="b">
        <v>0</v>
      </c>
      <c r="I236" s="103" t="b">
        <v>0</v>
      </c>
      <c r="J236" s="103" t="b">
        <v>0</v>
      </c>
      <c r="K236" s="103" t="b">
        <v>0</v>
      </c>
      <c r="L236" s="103" t="b">
        <v>0</v>
      </c>
    </row>
    <row r="237" spans="1:12" ht="15">
      <c r="A237" s="105" t="s">
        <v>616</v>
      </c>
      <c r="B237" s="103" t="s">
        <v>382</v>
      </c>
      <c r="C237" s="103">
        <v>2</v>
      </c>
      <c r="D237" s="107">
        <v>0.000437784226335828</v>
      </c>
      <c r="E237" s="107">
        <v>2.13742444815636</v>
      </c>
      <c r="F237" s="103" t="s">
        <v>1345</v>
      </c>
      <c r="G237" s="103" t="b">
        <v>0</v>
      </c>
      <c r="H237" s="103" t="b">
        <v>0</v>
      </c>
      <c r="I237" s="103" t="b">
        <v>0</v>
      </c>
      <c r="J237" s="103" t="b">
        <v>0</v>
      </c>
      <c r="K237" s="103" t="b">
        <v>0</v>
      </c>
      <c r="L237" s="103" t="b">
        <v>0</v>
      </c>
    </row>
    <row r="238" spans="1:12" ht="15">
      <c r="A238" s="105" t="s">
        <v>382</v>
      </c>
      <c r="B238" s="103" t="s">
        <v>1215</v>
      </c>
      <c r="C238" s="103">
        <v>2</v>
      </c>
      <c r="D238" s="107">
        <v>0.000437784226335828</v>
      </c>
      <c r="E238" s="107">
        <v>2.5353644568283973</v>
      </c>
      <c r="F238" s="103" t="s">
        <v>1345</v>
      </c>
      <c r="G238" s="103" t="b">
        <v>0</v>
      </c>
      <c r="H238" s="103" t="b">
        <v>0</v>
      </c>
      <c r="I238" s="103" t="b">
        <v>0</v>
      </c>
      <c r="J238" s="103" t="b">
        <v>0</v>
      </c>
      <c r="K238" s="103" t="b">
        <v>0</v>
      </c>
      <c r="L238" s="103" t="b">
        <v>0</v>
      </c>
    </row>
    <row r="239" spans="1:12" ht="15">
      <c r="A239" s="105" t="s">
        <v>1215</v>
      </c>
      <c r="B239" s="103" t="s">
        <v>388</v>
      </c>
      <c r="C239" s="103">
        <v>2</v>
      </c>
      <c r="D239" s="107">
        <v>0.000437784226335828</v>
      </c>
      <c r="E239" s="107">
        <v>2.5601880405534296</v>
      </c>
      <c r="F239" s="103" t="s">
        <v>1345</v>
      </c>
      <c r="G239" s="103" t="b">
        <v>0</v>
      </c>
      <c r="H239" s="103" t="b">
        <v>0</v>
      </c>
      <c r="I239" s="103" t="b">
        <v>0</v>
      </c>
      <c r="J239" s="103" t="b">
        <v>0</v>
      </c>
      <c r="K239" s="103" t="b">
        <v>0</v>
      </c>
      <c r="L239" s="103" t="b">
        <v>0</v>
      </c>
    </row>
    <row r="240" spans="1:12" ht="15">
      <c r="A240" s="105" t="s">
        <v>388</v>
      </c>
      <c r="B240" s="103" t="s">
        <v>490</v>
      </c>
      <c r="C240" s="103">
        <v>2</v>
      </c>
      <c r="D240" s="107">
        <v>0.000437784226335828</v>
      </c>
      <c r="E240" s="107">
        <v>1.9581280492254671</v>
      </c>
      <c r="F240" s="103" t="s">
        <v>1345</v>
      </c>
      <c r="G240" s="103" t="b">
        <v>0</v>
      </c>
      <c r="H240" s="103" t="b">
        <v>0</v>
      </c>
      <c r="I240" s="103" t="b">
        <v>0</v>
      </c>
      <c r="J240" s="103" t="b">
        <v>0</v>
      </c>
      <c r="K240" s="103" t="b">
        <v>0</v>
      </c>
      <c r="L240" s="103" t="b">
        <v>0</v>
      </c>
    </row>
    <row r="241" spans="1:12" ht="15">
      <c r="A241" s="105" t="s">
        <v>490</v>
      </c>
      <c r="B241" s="103" t="s">
        <v>1216</v>
      </c>
      <c r="C241" s="103">
        <v>2</v>
      </c>
      <c r="D241" s="107">
        <v>0.000437784226335828</v>
      </c>
      <c r="E241" s="107">
        <v>2.9455389219174464</v>
      </c>
      <c r="F241" s="103" t="s">
        <v>1345</v>
      </c>
      <c r="G241" s="103" t="b">
        <v>0</v>
      </c>
      <c r="H241" s="103" t="b">
        <v>0</v>
      </c>
      <c r="I241" s="103" t="b">
        <v>0</v>
      </c>
      <c r="J241" s="103" t="b">
        <v>0</v>
      </c>
      <c r="K241" s="103" t="b">
        <v>0</v>
      </c>
      <c r="L241" s="103" t="b">
        <v>0</v>
      </c>
    </row>
    <row r="242" spans="1:12" ht="15">
      <c r="A242" s="105" t="s">
        <v>1216</v>
      </c>
      <c r="B242" s="103" t="s">
        <v>490</v>
      </c>
      <c r="C242" s="103">
        <v>2</v>
      </c>
      <c r="D242" s="107">
        <v>0.000437784226335828</v>
      </c>
      <c r="E242" s="107">
        <v>2.8875469749397595</v>
      </c>
      <c r="F242" s="103" t="s">
        <v>1345</v>
      </c>
      <c r="G242" s="103" t="b">
        <v>0</v>
      </c>
      <c r="H242" s="103" t="b">
        <v>0</v>
      </c>
      <c r="I242" s="103" t="b">
        <v>0</v>
      </c>
      <c r="J242" s="103" t="b">
        <v>0</v>
      </c>
      <c r="K242" s="103" t="b">
        <v>0</v>
      </c>
      <c r="L242" s="103" t="b">
        <v>0</v>
      </c>
    </row>
    <row r="243" spans="1:12" ht="15">
      <c r="A243" s="105" t="s">
        <v>490</v>
      </c>
      <c r="B243" s="103" t="s">
        <v>1217</v>
      </c>
      <c r="C243" s="103">
        <v>2</v>
      </c>
      <c r="D243" s="107">
        <v>0.000437784226335828</v>
      </c>
      <c r="E243" s="107">
        <v>2.9455389219174464</v>
      </c>
      <c r="F243" s="103" t="s">
        <v>1345</v>
      </c>
      <c r="G243" s="103" t="b">
        <v>0</v>
      </c>
      <c r="H243" s="103" t="b">
        <v>0</v>
      </c>
      <c r="I243" s="103" t="b">
        <v>0</v>
      </c>
      <c r="J243" s="103" t="b">
        <v>0</v>
      </c>
      <c r="K243" s="103" t="b">
        <v>0</v>
      </c>
      <c r="L243" s="103" t="b">
        <v>0</v>
      </c>
    </row>
    <row r="244" spans="1:12" ht="15">
      <c r="A244" s="105" t="s">
        <v>1217</v>
      </c>
      <c r="B244" s="103" t="s">
        <v>471</v>
      </c>
      <c r="C244" s="103">
        <v>2</v>
      </c>
      <c r="D244" s="107">
        <v>0.000437784226335828</v>
      </c>
      <c r="E244" s="107">
        <v>2.8875469749397595</v>
      </c>
      <c r="F244" s="103" t="s">
        <v>1345</v>
      </c>
      <c r="G244" s="103" t="b">
        <v>0</v>
      </c>
      <c r="H244" s="103" t="b">
        <v>0</v>
      </c>
      <c r="I244" s="103" t="b">
        <v>0</v>
      </c>
      <c r="J244" s="103" t="b">
        <v>0</v>
      </c>
      <c r="K244" s="103" t="b">
        <v>0</v>
      </c>
      <c r="L244" s="103" t="b">
        <v>0</v>
      </c>
    </row>
    <row r="245" spans="1:12" ht="15">
      <c r="A245" s="105" t="s">
        <v>471</v>
      </c>
      <c r="B245" s="103" t="s">
        <v>435</v>
      </c>
      <c r="C245" s="103">
        <v>2</v>
      </c>
      <c r="D245" s="107">
        <v>0.000437784226335828</v>
      </c>
      <c r="E245" s="107">
        <v>2.1885769706037412</v>
      </c>
      <c r="F245" s="103" t="s">
        <v>1345</v>
      </c>
      <c r="G245" s="103" t="b">
        <v>0</v>
      </c>
      <c r="H245" s="103" t="b">
        <v>0</v>
      </c>
      <c r="I245" s="103" t="b">
        <v>0</v>
      </c>
      <c r="J245" s="103" t="b">
        <v>0</v>
      </c>
      <c r="K245" s="103" t="b">
        <v>0</v>
      </c>
      <c r="L245" s="103" t="b">
        <v>0</v>
      </c>
    </row>
    <row r="246" spans="1:12" ht="15">
      <c r="A246" s="105" t="s">
        <v>435</v>
      </c>
      <c r="B246" s="103" t="s">
        <v>1218</v>
      </c>
      <c r="C246" s="103">
        <v>2</v>
      </c>
      <c r="D246" s="107">
        <v>0.000437784226335828</v>
      </c>
      <c r="E246" s="107">
        <v>2.8363944524923785</v>
      </c>
      <c r="F246" s="103" t="s">
        <v>1345</v>
      </c>
      <c r="G246" s="103" t="b">
        <v>0</v>
      </c>
      <c r="H246" s="103" t="b">
        <v>0</v>
      </c>
      <c r="I246" s="103" t="b">
        <v>0</v>
      </c>
      <c r="J246" s="103" t="b">
        <v>0</v>
      </c>
      <c r="K246" s="103" t="b">
        <v>0</v>
      </c>
      <c r="L246" s="103" t="b">
        <v>0</v>
      </c>
    </row>
    <row r="247" spans="1:12" ht="15">
      <c r="A247" s="105" t="s">
        <v>1218</v>
      </c>
      <c r="B247" s="103" t="s">
        <v>874</v>
      </c>
      <c r="C247" s="103">
        <v>2</v>
      </c>
      <c r="D247" s="107">
        <v>0.000437784226335828</v>
      </c>
      <c r="E247" s="107">
        <v>3.3135157072120407</v>
      </c>
      <c r="F247" s="103" t="s">
        <v>1345</v>
      </c>
      <c r="G247" s="103" t="b">
        <v>0</v>
      </c>
      <c r="H247" s="103" t="b">
        <v>0</v>
      </c>
      <c r="I247" s="103" t="b">
        <v>0</v>
      </c>
      <c r="J247" s="103" t="b">
        <v>0</v>
      </c>
      <c r="K247" s="103" t="b">
        <v>0</v>
      </c>
      <c r="L247" s="103" t="b">
        <v>0</v>
      </c>
    </row>
    <row r="248" spans="1:12" ht="15">
      <c r="A248" s="105" t="s">
        <v>874</v>
      </c>
      <c r="B248" s="103" t="s">
        <v>542</v>
      </c>
      <c r="C248" s="103">
        <v>2</v>
      </c>
      <c r="D248" s="107">
        <v>0.000437784226335828</v>
      </c>
      <c r="E248" s="107">
        <v>2.8363944524923785</v>
      </c>
      <c r="F248" s="103" t="s">
        <v>1345</v>
      </c>
      <c r="G248" s="103" t="b">
        <v>0</v>
      </c>
      <c r="H248" s="103" t="b">
        <v>0</v>
      </c>
      <c r="I248" s="103" t="b">
        <v>0</v>
      </c>
      <c r="J248" s="103" t="b">
        <v>0</v>
      </c>
      <c r="K248" s="103" t="b">
        <v>0</v>
      </c>
      <c r="L248" s="103" t="b">
        <v>0</v>
      </c>
    </row>
    <row r="249" spans="1:12" ht="15">
      <c r="A249" s="105" t="s">
        <v>542</v>
      </c>
      <c r="B249" s="103" t="s">
        <v>510</v>
      </c>
      <c r="C249" s="103">
        <v>2</v>
      </c>
      <c r="D249" s="107">
        <v>0.000437784226335828</v>
      </c>
      <c r="E249" s="107">
        <v>2.468417667197784</v>
      </c>
      <c r="F249" s="103" t="s">
        <v>1345</v>
      </c>
      <c r="G249" s="103" t="b">
        <v>0</v>
      </c>
      <c r="H249" s="103" t="b">
        <v>0</v>
      </c>
      <c r="I249" s="103" t="b">
        <v>0</v>
      </c>
      <c r="J249" s="103" t="b">
        <v>0</v>
      </c>
      <c r="K249" s="103" t="b">
        <v>0</v>
      </c>
      <c r="L249" s="103" t="b">
        <v>0</v>
      </c>
    </row>
    <row r="250" spans="1:12" ht="15">
      <c r="A250" s="105" t="s">
        <v>510</v>
      </c>
      <c r="B250" s="103" t="s">
        <v>373</v>
      </c>
      <c r="C250" s="103">
        <v>2</v>
      </c>
      <c r="D250" s="107">
        <v>0.000437784226335828</v>
      </c>
      <c r="E250" s="107">
        <v>1.9243496228475083</v>
      </c>
      <c r="F250" s="103" t="s">
        <v>1345</v>
      </c>
      <c r="G250" s="103" t="b">
        <v>0</v>
      </c>
      <c r="H250" s="103" t="b">
        <v>0</v>
      </c>
      <c r="I250" s="103" t="b">
        <v>0</v>
      </c>
      <c r="J250" s="103" t="b">
        <v>0</v>
      </c>
      <c r="K250" s="103" t="b">
        <v>0</v>
      </c>
      <c r="L250" s="103" t="b">
        <v>0</v>
      </c>
    </row>
    <row r="251" spans="1:12" ht="15">
      <c r="A251" s="105" t="s">
        <v>369</v>
      </c>
      <c r="B251" s="103" t="s">
        <v>373</v>
      </c>
      <c r="C251" s="103">
        <v>2</v>
      </c>
      <c r="D251" s="107">
        <v>0.000437784226335828</v>
      </c>
      <c r="E251" s="107">
        <v>1.427024982039559</v>
      </c>
      <c r="F251" s="103" t="s">
        <v>1345</v>
      </c>
      <c r="G251" s="103" t="b">
        <v>0</v>
      </c>
      <c r="H251" s="103" t="b">
        <v>0</v>
      </c>
      <c r="I251" s="103" t="b">
        <v>0</v>
      </c>
      <c r="J251" s="103" t="b">
        <v>0</v>
      </c>
      <c r="K251" s="103" t="b">
        <v>0</v>
      </c>
      <c r="L251" s="103" t="b">
        <v>0</v>
      </c>
    </row>
    <row r="252" spans="1:12" ht="15">
      <c r="A252" s="105" t="s">
        <v>369</v>
      </c>
      <c r="B252" s="103" t="s">
        <v>502</v>
      </c>
      <c r="C252" s="103">
        <v>2</v>
      </c>
      <c r="D252" s="107">
        <v>0.000437784226335828</v>
      </c>
      <c r="E252" s="107">
        <v>1.9041462367592215</v>
      </c>
      <c r="F252" s="103" t="s">
        <v>1345</v>
      </c>
      <c r="G252" s="103" t="b">
        <v>0</v>
      </c>
      <c r="H252" s="103" t="b">
        <v>0</v>
      </c>
      <c r="I252" s="103" t="b">
        <v>0</v>
      </c>
      <c r="J252" s="103" t="b">
        <v>0</v>
      </c>
      <c r="K252" s="103" t="b">
        <v>0</v>
      </c>
      <c r="L252" s="103" t="b">
        <v>0</v>
      </c>
    </row>
    <row r="253" spans="1:12" ht="15">
      <c r="A253" s="105" t="s">
        <v>453</v>
      </c>
      <c r="B253" s="103" t="s">
        <v>357</v>
      </c>
      <c r="C253" s="103">
        <v>2</v>
      </c>
      <c r="D253" s="107">
        <v>0.000437784226335828</v>
      </c>
      <c r="E253" s="107">
        <v>1.593356403806084</v>
      </c>
      <c r="F253" s="103" t="s">
        <v>1345</v>
      </c>
      <c r="G253" s="103" t="b">
        <v>0</v>
      </c>
      <c r="H253" s="103" t="b">
        <v>0</v>
      </c>
      <c r="I253" s="103" t="b">
        <v>0</v>
      </c>
      <c r="J253" s="103" t="b">
        <v>0</v>
      </c>
      <c r="K253" s="103" t="b">
        <v>0</v>
      </c>
      <c r="L253" s="103" t="b">
        <v>0</v>
      </c>
    </row>
    <row r="254" spans="1:12" ht="15">
      <c r="A254" s="105" t="s">
        <v>357</v>
      </c>
      <c r="B254" s="103" t="s">
        <v>778</v>
      </c>
      <c r="C254" s="103">
        <v>2</v>
      </c>
      <c r="D254" s="107">
        <v>0.000437784226335828</v>
      </c>
      <c r="E254" s="107">
        <v>2.083066785833767</v>
      </c>
      <c r="F254" s="103" t="s">
        <v>1345</v>
      </c>
      <c r="G254" s="103" t="b">
        <v>0</v>
      </c>
      <c r="H254" s="103" t="b">
        <v>0</v>
      </c>
      <c r="I254" s="103" t="b">
        <v>0</v>
      </c>
      <c r="J254" s="103" t="b">
        <v>0</v>
      </c>
      <c r="K254" s="103" t="b">
        <v>0</v>
      </c>
      <c r="L254" s="103" t="b">
        <v>0</v>
      </c>
    </row>
    <row r="255" spans="1:12" ht="15">
      <c r="A255" s="105" t="s">
        <v>778</v>
      </c>
      <c r="B255" s="103" t="s">
        <v>1219</v>
      </c>
      <c r="C255" s="103">
        <v>2</v>
      </c>
      <c r="D255" s="107">
        <v>0.000437784226335828</v>
      </c>
      <c r="E255" s="107">
        <v>3.3135157072120407</v>
      </c>
      <c r="F255" s="103" t="s">
        <v>1345</v>
      </c>
      <c r="G255" s="103" t="b">
        <v>0</v>
      </c>
      <c r="H255" s="103" t="b">
        <v>0</v>
      </c>
      <c r="I255" s="103" t="b">
        <v>0</v>
      </c>
      <c r="J255" s="103" t="b">
        <v>0</v>
      </c>
      <c r="K255" s="103" t="b">
        <v>0</v>
      </c>
      <c r="L255" s="103" t="b">
        <v>0</v>
      </c>
    </row>
    <row r="256" spans="1:12" ht="15">
      <c r="A256" s="105" t="s">
        <v>1219</v>
      </c>
      <c r="B256" s="103" t="s">
        <v>418</v>
      </c>
      <c r="C256" s="103">
        <v>2</v>
      </c>
      <c r="D256" s="107">
        <v>0.000437784226335828</v>
      </c>
      <c r="E256" s="107">
        <v>2.7492442767734784</v>
      </c>
      <c r="F256" s="103" t="s">
        <v>1345</v>
      </c>
      <c r="G256" s="103" t="b">
        <v>0</v>
      </c>
      <c r="H256" s="103" t="b">
        <v>0</v>
      </c>
      <c r="I256" s="103" t="b">
        <v>0</v>
      </c>
      <c r="J256" s="103" t="b">
        <v>0</v>
      </c>
      <c r="K256" s="103" t="b">
        <v>0</v>
      </c>
      <c r="L256" s="103" t="b">
        <v>0</v>
      </c>
    </row>
    <row r="257" spans="1:12" ht="15">
      <c r="A257" s="105" t="s">
        <v>418</v>
      </c>
      <c r="B257" s="103" t="s">
        <v>625</v>
      </c>
      <c r="C257" s="103">
        <v>2</v>
      </c>
      <c r="D257" s="107">
        <v>0.000437784226335828</v>
      </c>
      <c r="E257" s="107">
        <v>2.351304268101441</v>
      </c>
      <c r="F257" s="103" t="s">
        <v>1345</v>
      </c>
      <c r="G257" s="103" t="b">
        <v>0</v>
      </c>
      <c r="H257" s="103" t="b">
        <v>0</v>
      </c>
      <c r="I257" s="103" t="b">
        <v>0</v>
      </c>
      <c r="J257" s="103" t="b">
        <v>0</v>
      </c>
      <c r="K257" s="103" t="b">
        <v>0</v>
      </c>
      <c r="L257" s="103" t="b">
        <v>0</v>
      </c>
    </row>
    <row r="258" spans="1:12" ht="15">
      <c r="A258" s="105" t="s">
        <v>625</v>
      </c>
      <c r="B258" s="103" t="s">
        <v>1220</v>
      </c>
      <c r="C258" s="103">
        <v>2</v>
      </c>
      <c r="D258" s="107">
        <v>0.000437784226335828</v>
      </c>
      <c r="E258" s="107">
        <v>3.0916669575956846</v>
      </c>
      <c r="F258" s="103" t="s">
        <v>1345</v>
      </c>
      <c r="G258" s="103" t="b">
        <v>0</v>
      </c>
      <c r="H258" s="103" t="b">
        <v>0</v>
      </c>
      <c r="I258" s="103" t="b">
        <v>0</v>
      </c>
      <c r="J258" s="103" t="b">
        <v>0</v>
      </c>
      <c r="K258" s="103" t="b">
        <v>0</v>
      </c>
      <c r="L258" s="103" t="b">
        <v>0</v>
      </c>
    </row>
    <row r="259" spans="1:12" ht="15">
      <c r="A259" s="105" t="s">
        <v>1220</v>
      </c>
      <c r="B259" s="103" t="s">
        <v>673</v>
      </c>
      <c r="C259" s="103">
        <v>2</v>
      </c>
      <c r="D259" s="107">
        <v>0.000437784226335828</v>
      </c>
      <c r="E259" s="107">
        <v>3.188576970603741</v>
      </c>
      <c r="F259" s="103" t="s">
        <v>1345</v>
      </c>
      <c r="G259" s="103" t="b">
        <v>0</v>
      </c>
      <c r="H259" s="103" t="b">
        <v>0</v>
      </c>
      <c r="I259" s="103" t="b">
        <v>0</v>
      </c>
      <c r="J259" s="103" t="b">
        <v>0</v>
      </c>
      <c r="K259" s="103" t="b">
        <v>0</v>
      </c>
      <c r="L259" s="103" t="b">
        <v>0</v>
      </c>
    </row>
    <row r="260" spans="1:12" ht="15">
      <c r="A260" s="105" t="s">
        <v>673</v>
      </c>
      <c r="B260" s="103" t="s">
        <v>465</v>
      </c>
      <c r="C260" s="103">
        <v>2</v>
      </c>
      <c r="D260" s="107">
        <v>0.000437784226335828</v>
      </c>
      <c r="E260" s="107">
        <v>2.6445089262534656</v>
      </c>
      <c r="F260" s="103" t="s">
        <v>1345</v>
      </c>
      <c r="G260" s="103" t="b">
        <v>0</v>
      </c>
      <c r="H260" s="103" t="b">
        <v>0</v>
      </c>
      <c r="I260" s="103" t="b">
        <v>0</v>
      </c>
      <c r="J260" s="103" t="b">
        <v>0</v>
      </c>
      <c r="K260" s="103" t="b">
        <v>0</v>
      </c>
      <c r="L260" s="103" t="b">
        <v>0</v>
      </c>
    </row>
    <row r="261" spans="1:12" ht="15">
      <c r="A261" s="105" t="s">
        <v>465</v>
      </c>
      <c r="B261" s="103" t="s">
        <v>875</v>
      </c>
      <c r="C261" s="103">
        <v>2</v>
      </c>
      <c r="D261" s="107">
        <v>0.000437784226335828</v>
      </c>
      <c r="E261" s="107">
        <v>2.660303193436697</v>
      </c>
      <c r="F261" s="103" t="s">
        <v>1345</v>
      </c>
      <c r="G261" s="103" t="b">
        <v>0</v>
      </c>
      <c r="H261" s="103" t="b">
        <v>0</v>
      </c>
      <c r="I261" s="103" t="b">
        <v>0</v>
      </c>
      <c r="J261" s="103" t="b">
        <v>0</v>
      </c>
      <c r="K261" s="103" t="b">
        <v>0</v>
      </c>
      <c r="L261" s="103" t="b">
        <v>0</v>
      </c>
    </row>
    <row r="262" spans="1:12" ht="15">
      <c r="A262" s="105" t="s">
        <v>875</v>
      </c>
      <c r="B262" s="103" t="s">
        <v>461</v>
      </c>
      <c r="C262" s="103">
        <v>2</v>
      </c>
      <c r="D262" s="107">
        <v>0.000437784226335828</v>
      </c>
      <c r="E262" s="107">
        <v>2.660303193436697</v>
      </c>
      <c r="F262" s="103" t="s">
        <v>1345</v>
      </c>
      <c r="G262" s="103" t="b">
        <v>0</v>
      </c>
      <c r="H262" s="103" t="b">
        <v>0</v>
      </c>
      <c r="I262" s="103" t="b">
        <v>0</v>
      </c>
      <c r="J262" s="103" t="b">
        <v>0</v>
      </c>
      <c r="K262" s="103" t="b">
        <v>0</v>
      </c>
      <c r="L262" s="103" t="b">
        <v>0</v>
      </c>
    </row>
    <row r="263" spans="1:12" ht="15">
      <c r="A263" s="105" t="s">
        <v>461</v>
      </c>
      <c r="B263" s="103" t="s">
        <v>1221</v>
      </c>
      <c r="C263" s="103">
        <v>2</v>
      </c>
      <c r="D263" s="107">
        <v>0.000437784226335828</v>
      </c>
      <c r="E263" s="107">
        <v>2.8363944524923785</v>
      </c>
      <c r="F263" s="103" t="s">
        <v>1345</v>
      </c>
      <c r="G263" s="103" t="b">
        <v>0</v>
      </c>
      <c r="H263" s="103" t="b">
        <v>0</v>
      </c>
      <c r="I263" s="103" t="b">
        <v>0</v>
      </c>
      <c r="J263" s="103" t="b">
        <v>0</v>
      </c>
      <c r="K263" s="103" t="b">
        <v>0</v>
      </c>
      <c r="L263" s="103" t="b">
        <v>0</v>
      </c>
    </row>
    <row r="264" spans="1:12" ht="15">
      <c r="A264" s="105" t="s">
        <v>1221</v>
      </c>
      <c r="B264" s="103" t="s">
        <v>631</v>
      </c>
      <c r="C264" s="103">
        <v>2</v>
      </c>
      <c r="D264" s="107">
        <v>0.000437784226335828</v>
      </c>
      <c r="E264" s="107">
        <v>3.0916669575956846</v>
      </c>
      <c r="F264" s="103" t="s">
        <v>1345</v>
      </c>
      <c r="G264" s="103" t="b">
        <v>0</v>
      </c>
      <c r="H264" s="103" t="b">
        <v>0</v>
      </c>
      <c r="I264" s="103" t="b">
        <v>0</v>
      </c>
      <c r="J264" s="103" t="b">
        <v>0</v>
      </c>
      <c r="K264" s="103" t="b">
        <v>0</v>
      </c>
      <c r="L264" s="103" t="b">
        <v>0</v>
      </c>
    </row>
    <row r="265" spans="1:12" ht="15">
      <c r="A265" s="105" t="s">
        <v>631</v>
      </c>
      <c r="B265" s="103" t="s">
        <v>1222</v>
      </c>
      <c r="C265" s="103">
        <v>2</v>
      </c>
      <c r="D265" s="107">
        <v>0.000437784226335828</v>
      </c>
      <c r="E265" s="107">
        <v>3.0916669575956846</v>
      </c>
      <c r="F265" s="103" t="s">
        <v>1345</v>
      </c>
      <c r="G265" s="103" t="b">
        <v>0</v>
      </c>
      <c r="H265" s="103" t="b">
        <v>0</v>
      </c>
      <c r="I265" s="103" t="b">
        <v>0</v>
      </c>
      <c r="J265" s="103" t="b">
        <v>0</v>
      </c>
      <c r="K265" s="103" t="b">
        <v>0</v>
      </c>
      <c r="L265" s="103" t="b">
        <v>0</v>
      </c>
    </row>
    <row r="266" spans="1:12" ht="15">
      <c r="A266" s="105" t="s">
        <v>1222</v>
      </c>
      <c r="B266" s="103" t="s">
        <v>463</v>
      </c>
      <c r="C266" s="103">
        <v>2</v>
      </c>
      <c r="D266" s="107">
        <v>0.000437784226335828</v>
      </c>
      <c r="E266" s="107">
        <v>2.8363944524923785</v>
      </c>
      <c r="F266" s="103" t="s">
        <v>1345</v>
      </c>
      <c r="G266" s="103" t="b">
        <v>0</v>
      </c>
      <c r="H266" s="103" t="b">
        <v>0</v>
      </c>
      <c r="I266" s="103" t="b">
        <v>0</v>
      </c>
      <c r="J266" s="103" t="b">
        <v>0</v>
      </c>
      <c r="K266" s="103" t="b">
        <v>0</v>
      </c>
      <c r="L266" s="103" t="b">
        <v>0</v>
      </c>
    </row>
    <row r="267" spans="1:12" ht="15">
      <c r="A267" s="105" t="s">
        <v>463</v>
      </c>
      <c r="B267" s="103" t="s">
        <v>489</v>
      </c>
      <c r="C267" s="103">
        <v>2</v>
      </c>
      <c r="D267" s="107">
        <v>0.000437784226335828</v>
      </c>
      <c r="E267" s="107">
        <v>2.234334461164416</v>
      </c>
      <c r="F267" s="103" t="s">
        <v>1345</v>
      </c>
      <c r="G267" s="103" t="b">
        <v>0</v>
      </c>
      <c r="H267" s="103" t="b">
        <v>0</v>
      </c>
      <c r="I267" s="103" t="b">
        <v>0</v>
      </c>
      <c r="J267" s="103" t="b">
        <v>0</v>
      </c>
      <c r="K267" s="103" t="b">
        <v>0</v>
      </c>
      <c r="L267" s="103" t="b">
        <v>0</v>
      </c>
    </row>
    <row r="268" spans="1:12" ht="15">
      <c r="A268" s="105" t="s">
        <v>523</v>
      </c>
      <c r="B268" s="103" t="s">
        <v>662</v>
      </c>
      <c r="C268" s="103">
        <v>2</v>
      </c>
      <c r="D268" s="107">
        <v>0.000437784226335828</v>
      </c>
      <c r="E268" s="107">
        <v>2.6445089262534656</v>
      </c>
      <c r="F268" s="103" t="s">
        <v>1345</v>
      </c>
      <c r="G268" s="103" t="b">
        <v>0</v>
      </c>
      <c r="H268" s="103" t="b">
        <v>0</v>
      </c>
      <c r="I268" s="103" t="b">
        <v>0</v>
      </c>
      <c r="J268" s="103" t="b">
        <v>0</v>
      </c>
      <c r="K268" s="103" t="b">
        <v>0</v>
      </c>
      <c r="L268" s="103" t="b">
        <v>0</v>
      </c>
    </row>
    <row r="269" spans="1:12" ht="15">
      <c r="A269" s="105" t="s">
        <v>662</v>
      </c>
      <c r="B269" s="103" t="s">
        <v>1223</v>
      </c>
      <c r="C269" s="103">
        <v>2</v>
      </c>
      <c r="D269" s="107">
        <v>0.000437784226335828</v>
      </c>
      <c r="E269" s="107">
        <v>3.188576970603741</v>
      </c>
      <c r="F269" s="103" t="s">
        <v>1345</v>
      </c>
      <c r="G269" s="103" t="b">
        <v>0</v>
      </c>
      <c r="H269" s="103" t="b">
        <v>0</v>
      </c>
      <c r="I269" s="103" t="b">
        <v>0</v>
      </c>
      <c r="J269" s="103" t="b">
        <v>0</v>
      </c>
      <c r="K269" s="103" t="b">
        <v>0</v>
      </c>
      <c r="L269" s="103" t="b">
        <v>0</v>
      </c>
    </row>
    <row r="270" spans="1:12" ht="15">
      <c r="A270" s="105" t="s">
        <v>1223</v>
      </c>
      <c r="B270" s="103" t="s">
        <v>436</v>
      </c>
      <c r="C270" s="103">
        <v>2</v>
      </c>
      <c r="D270" s="107">
        <v>0.000437784226335828</v>
      </c>
      <c r="E270" s="107">
        <v>2.7906369619317033</v>
      </c>
      <c r="F270" s="103" t="s">
        <v>1345</v>
      </c>
      <c r="G270" s="103" t="b">
        <v>0</v>
      </c>
      <c r="H270" s="103" t="b">
        <v>0</v>
      </c>
      <c r="I270" s="103" t="b">
        <v>0</v>
      </c>
      <c r="J270" s="103" t="b">
        <v>0</v>
      </c>
      <c r="K270" s="103" t="b">
        <v>0</v>
      </c>
      <c r="L270" s="103" t="b">
        <v>0</v>
      </c>
    </row>
    <row r="271" spans="1:12" ht="15">
      <c r="A271" s="105" t="s">
        <v>436</v>
      </c>
      <c r="B271" s="103" t="s">
        <v>774</v>
      </c>
      <c r="C271" s="103">
        <v>2</v>
      </c>
      <c r="D271" s="107">
        <v>0.000437784226335828</v>
      </c>
      <c r="E271" s="107">
        <v>2.660303193436697</v>
      </c>
      <c r="F271" s="103" t="s">
        <v>1345</v>
      </c>
      <c r="G271" s="103" t="b">
        <v>0</v>
      </c>
      <c r="H271" s="103" t="b">
        <v>0</v>
      </c>
      <c r="I271" s="103" t="b">
        <v>0</v>
      </c>
      <c r="J271" s="103" t="b">
        <v>0</v>
      </c>
      <c r="K271" s="103" t="b">
        <v>0</v>
      </c>
      <c r="L271" s="103" t="b">
        <v>0</v>
      </c>
    </row>
    <row r="272" spans="1:12" ht="15">
      <c r="A272" s="105" t="s">
        <v>774</v>
      </c>
      <c r="B272" s="103" t="s">
        <v>869</v>
      </c>
      <c r="C272" s="103">
        <v>2</v>
      </c>
      <c r="D272" s="107">
        <v>0.000437784226335828</v>
      </c>
      <c r="E272" s="107">
        <v>3.13742444815636</v>
      </c>
      <c r="F272" s="103" t="s">
        <v>1345</v>
      </c>
      <c r="G272" s="103" t="b">
        <v>0</v>
      </c>
      <c r="H272" s="103" t="b">
        <v>0</v>
      </c>
      <c r="I272" s="103" t="b">
        <v>0</v>
      </c>
      <c r="J272" s="103" t="b">
        <v>0</v>
      </c>
      <c r="K272" s="103" t="b">
        <v>0</v>
      </c>
      <c r="L272" s="103" t="b">
        <v>0</v>
      </c>
    </row>
    <row r="273" spans="1:12" ht="15">
      <c r="A273" s="105" t="s">
        <v>869</v>
      </c>
      <c r="B273" s="103" t="s">
        <v>1224</v>
      </c>
      <c r="C273" s="103">
        <v>2</v>
      </c>
      <c r="D273" s="107">
        <v>0.000437784226335828</v>
      </c>
      <c r="E273" s="107">
        <v>3.3135157072120407</v>
      </c>
      <c r="F273" s="103" t="s">
        <v>1345</v>
      </c>
      <c r="G273" s="103" t="b">
        <v>0</v>
      </c>
      <c r="H273" s="103" t="b">
        <v>0</v>
      </c>
      <c r="I273" s="103" t="b">
        <v>0</v>
      </c>
      <c r="J273" s="103" t="b">
        <v>0</v>
      </c>
      <c r="K273" s="103" t="b">
        <v>0</v>
      </c>
      <c r="L273" s="103" t="b">
        <v>0</v>
      </c>
    </row>
    <row r="274" spans="1:12" ht="15">
      <c r="A274" s="105" t="s">
        <v>1224</v>
      </c>
      <c r="B274" s="103" t="s">
        <v>463</v>
      </c>
      <c r="C274" s="103">
        <v>2</v>
      </c>
      <c r="D274" s="107">
        <v>0.000437784226335828</v>
      </c>
      <c r="E274" s="107">
        <v>2.8363944524923785</v>
      </c>
      <c r="F274" s="103" t="s">
        <v>1345</v>
      </c>
      <c r="G274" s="103" t="b">
        <v>0</v>
      </c>
      <c r="H274" s="103" t="b">
        <v>0</v>
      </c>
      <c r="I274" s="103" t="b">
        <v>0</v>
      </c>
      <c r="J274" s="103" t="b">
        <v>0</v>
      </c>
      <c r="K274" s="103" t="b">
        <v>0</v>
      </c>
      <c r="L274" s="103" t="b">
        <v>0</v>
      </c>
    </row>
    <row r="275" spans="1:12" ht="15">
      <c r="A275" s="105" t="s">
        <v>463</v>
      </c>
      <c r="B275" s="103" t="s">
        <v>1225</v>
      </c>
      <c r="C275" s="103">
        <v>2</v>
      </c>
      <c r="D275" s="107">
        <v>0.000437784226335828</v>
      </c>
      <c r="E275" s="107">
        <v>2.8363944524923785</v>
      </c>
      <c r="F275" s="103" t="s">
        <v>1345</v>
      </c>
      <c r="G275" s="103" t="b">
        <v>0</v>
      </c>
      <c r="H275" s="103" t="b">
        <v>0</v>
      </c>
      <c r="I275" s="103" t="b">
        <v>0</v>
      </c>
      <c r="J275" s="103" t="b">
        <v>0</v>
      </c>
      <c r="K275" s="103" t="b">
        <v>0</v>
      </c>
      <c r="L275" s="103" t="b">
        <v>0</v>
      </c>
    </row>
    <row r="276" spans="1:12" ht="15">
      <c r="A276" s="105" t="s">
        <v>1225</v>
      </c>
      <c r="B276" s="103" t="s">
        <v>1226</v>
      </c>
      <c r="C276" s="103">
        <v>2</v>
      </c>
      <c r="D276" s="107">
        <v>0.000437784226335828</v>
      </c>
      <c r="E276" s="107">
        <v>3.489606966267722</v>
      </c>
      <c r="F276" s="103" t="s">
        <v>1345</v>
      </c>
      <c r="G276" s="103" t="b">
        <v>0</v>
      </c>
      <c r="H276" s="103" t="b">
        <v>0</v>
      </c>
      <c r="I276" s="103" t="b">
        <v>0</v>
      </c>
      <c r="J276" s="103" t="b">
        <v>0</v>
      </c>
      <c r="K276" s="103" t="b">
        <v>0</v>
      </c>
      <c r="L276" s="103" t="b">
        <v>0</v>
      </c>
    </row>
    <row r="277" spans="1:12" ht="15">
      <c r="A277" s="105" t="s">
        <v>1226</v>
      </c>
      <c r="B277" s="103" t="s">
        <v>876</v>
      </c>
      <c r="C277" s="103">
        <v>2</v>
      </c>
      <c r="D277" s="107">
        <v>0.000437784226335828</v>
      </c>
      <c r="E277" s="107">
        <v>3.3135157072120407</v>
      </c>
      <c r="F277" s="103" t="s">
        <v>1345</v>
      </c>
      <c r="G277" s="103" t="b">
        <v>0</v>
      </c>
      <c r="H277" s="103" t="b">
        <v>0</v>
      </c>
      <c r="I277" s="103" t="b">
        <v>0</v>
      </c>
      <c r="J277" s="103" t="b">
        <v>0</v>
      </c>
      <c r="K277" s="103" t="b">
        <v>0</v>
      </c>
      <c r="L277" s="103" t="b">
        <v>0</v>
      </c>
    </row>
    <row r="278" spans="1:12" ht="15">
      <c r="A278" s="105" t="s">
        <v>876</v>
      </c>
      <c r="B278" s="103" t="s">
        <v>716</v>
      </c>
      <c r="C278" s="103">
        <v>2</v>
      </c>
      <c r="D278" s="107">
        <v>0.000437784226335828</v>
      </c>
      <c r="E278" s="107">
        <v>3.0124857115480594</v>
      </c>
      <c r="F278" s="103" t="s">
        <v>1345</v>
      </c>
      <c r="G278" s="103" t="b">
        <v>0</v>
      </c>
      <c r="H278" s="103" t="b">
        <v>0</v>
      </c>
      <c r="I278" s="103" t="b">
        <v>0</v>
      </c>
      <c r="J278" s="103" t="b">
        <v>0</v>
      </c>
      <c r="K278" s="103" t="b">
        <v>0</v>
      </c>
      <c r="L278" s="103" t="b">
        <v>0</v>
      </c>
    </row>
    <row r="279" spans="1:12" ht="15">
      <c r="A279" s="105" t="s">
        <v>716</v>
      </c>
      <c r="B279" s="103" t="s">
        <v>1227</v>
      </c>
      <c r="C279" s="103">
        <v>2</v>
      </c>
      <c r="D279" s="107">
        <v>0.000437784226335828</v>
      </c>
      <c r="E279" s="107">
        <v>3.188576970603741</v>
      </c>
      <c r="F279" s="103" t="s">
        <v>1345</v>
      </c>
      <c r="G279" s="103" t="b">
        <v>0</v>
      </c>
      <c r="H279" s="103" t="b">
        <v>0</v>
      </c>
      <c r="I279" s="103" t="b">
        <v>0</v>
      </c>
      <c r="J279" s="103" t="b">
        <v>0</v>
      </c>
      <c r="K279" s="103" t="b">
        <v>0</v>
      </c>
      <c r="L279" s="103" t="b">
        <v>0</v>
      </c>
    </row>
    <row r="280" spans="1:12" ht="15">
      <c r="A280" s="105" t="s">
        <v>1227</v>
      </c>
      <c r="B280" s="103" t="s">
        <v>631</v>
      </c>
      <c r="C280" s="103">
        <v>2</v>
      </c>
      <c r="D280" s="107">
        <v>0.000437784226335828</v>
      </c>
      <c r="E280" s="107">
        <v>3.0916669575956846</v>
      </c>
      <c r="F280" s="103" t="s">
        <v>1345</v>
      </c>
      <c r="G280" s="103" t="b">
        <v>0</v>
      </c>
      <c r="H280" s="103" t="b">
        <v>0</v>
      </c>
      <c r="I280" s="103" t="b">
        <v>0</v>
      </c>
      <c r="J280" s="103" t="b">
        <v>0</v>
      </c>
      <c r="K280" s="103" t="b">
        <v>0</v>
      </c>
      <c r="L280" s="103" t="b">
        <v>0</v>
      </c>
    </row>
    <row r="281" spans="1:12" ht="15">
      <c r="A281" s="105" t="s">
        <v>631</v>
      </c>
      <c r="B281" s="103" t="s">
        <v>717</v>
      </c>
      <c r="C281" s="103">
        <v>2</v>
      </c>
      <c r="D281" s="107">
        <v>0.000437784226335828</v>
      </c>
      <c r="E281" s="107">
        <v>2.7906369619317033</v>
      </c>
      <c r="F281" s="103" t="s">
        <v>1345</v>
      </c>
      <c r="G281" s="103" t="b">
        <v>0</v>
      </c>
      <c r="H281" s="103" t="b">
        <v>0</v>
      </c>
      <c r="I281" s="103" t="b">
        <v>0</v>
      </c>
      <c r="J281" s="103" t="b">
        <v>0</v>
      </c>
      <c r="K281" s="103" t="b">
        <v>0</v>
      </c>
      <c r="L281" s="103" t="b">
        <v>0</v>
      </c>
    </row>
    <row r="282" spans="1:12" ht="15">
      <c r="A282" s="105" t="s">
        <v>717</v>
      </c>
      <c r="B282" s="103" t="s">
        <v>1228</v>
      </c>
      <c r="C282" s="103">
        <v>2</v>
      </c>
      <c r="D282" s="107">
        <v>0.000437784226335828</v>
      </c>
      <c r="E282" s="107">
        <v>3.188576970603741</v>
      </c>
      <c r="F282" s="103" t="s">
        <v>1345</v>
      </c>
      <c r="G282" s="103" t="b">
        <v>0</v>
      </c>
      <c r="H282" s="103" t="b">
        <v>0</v>
      </c>
      <c r="I282" s="103" t="b">
        <v>0</v>
      </c>
      <c r="J282" s="103" t="b">
        <v>0</v>
      </c>
      <c r="K282" s="103" t="b">
        <v>0</v>
      </c>
      <c r="L282" s="103" t="b">
        <v>0</v>
      </c>
    </row>
    <row r="283" spans="1:12" ht="15">
      <c r="A283" s="105" t="s">
        <v>1228</v>
      </c>
      <c r="B283" s="103" t="s">
        <v>717</v>
      </c>
      <c r="C283" s="103">
        <v>2</v>
      </c>
      <c r="D283" s="107">
        <v>0.000437784226335828</v>
      </c>
      <c r="E283" s="107">
        <v>3.188576970603741</v>
      </c>
      <c r="F283" s="103" t="s">
        <v>1345</v>
      </c>
      <c r="G283" s="103" t="b">
        <v>0</v>
      </c>
      <c r="H283" s="103" t="b">
        <v>0</v>
      </c>
      <c r="I283" s="103" t="b">
        <v>0</v>
      </c>
      <c r="J283" s="103" t="b">
        <v>0</v>
      </c>
      <c r="K283" s="103" t="b">
        <v>0</v>
      </c>
      <c r="L283" s="103" t="b">
        <v>0</v>
      </c>
    </row>
    <row r="284" spans="1:12" ht="15">
      <c r="A284" s="105" t="s">
        <v>717</v>
      </c>
      <c r="B284" s="103" t="s">
        <v>716</v>
      </c>
      <c r="C284" s="103">
        <v>2</v>
      </c>
      <c r="D284" s="107">
        <v>0.000437784226335828</v>
      </c>
      <c r="E284" s="107">
        <v>2.8875469749397595</v>
      </c>
      <c r="F284" s="103" t="s">
        <v>1345</v>
      </c>
      <c r="G284" s="103" t="b">
        <v>0</v>
      </c>
      <c r="H284" s="103" t="b">
        <v>0</v>
      </c>
      <c r="I284" s="103" t="b">
        <v>0</v>
      </c>
      <c r="J284" s="103" t="b">
        <v>0</v>
      </c>
      <c r="K284" s="103" t="b">
        <v>0</v>
      </c>
      <c r="L284" s="103" t="b">
        <v>0</v>
      </c>
    </row>
    <row r="285" spans="1:12" ht="15">
      <c r="A285" s="105" t="s">
        <v>716</v>
      </c>
      <c r="B285" s="103" t="s">
        <v>1229</v>
      </c>
      <c r="C285" s="103">
        <v>2</v>
      </c>
      <c r="D285" s="107">
        <v>0.000437784226335828</v>
      </c>
      <c r="E285" s="107">
        <v>3.188576970603741</v>
      </c>
      <c r="F285" s="103" t="s">
        <v>1345</v>
      </c>
      <c r="G285" s="103" t="b">
        <v>0</v>
      </c>
      <c r="H285" s="103" t="b">
        <v>0</v>
      </c>
      <c r="I285" s="103" t="b">
        <v>0</v>
      </c>
      <c r="J285" s="103" t="b">
        <v>0</v>
      </c>
      <c r="K285" s="103" t="b">
        <v>0</v>
      </c>
      <c r="L285" s="103" t="b">
        <v>0</v>
      </c>
    </row>
    <row r="286" spans="1:12" ht="15">
      <c r="A286" s="105" t="s">
        <v>1229</v>
      </c>
      <c r="B286" s="103" t="s">
        <v>1230</v>
      </c>
      <c r="C286" s="103">
        <v>2</v>
      </c>
      <c r="D286" s="107">
        <v>0.000437784226335828</v>
      </c>
      <c r="E286" s="107">
        <v>3.489606966267722</v>
      </c>
      <c r="F286" s="103" t="s">
        <v>1345</v>
      </c>
      <c r="G286" s="103" t="b">
        <v>0</v>
      </c>
      <c r="H286" s="103" t="b">
        <v>0</v>
      </c>
      <c r="I286" s="103" t="b">
        <v>0</v>
      </c>
      <c r="J286" s="103" t="b">
        <v>0</v>
      </c>
      <c r="K286" s="103" t="b">
        <v>0</v>
      </c>
      <c r="L286" s="103" t="b">
        <v>0</v>
      </c>
    </row>
    <row r="287" spans="1:12" ht="15">
      <c r="A287" s="105" t="s">
        <v>1230</v>
      </c>
      <c r="B287" s="103" t="s">
        <v>726</v>
      </c>
      <c r="C287" s="103">
        <v>2</v>
      </c>
      <c r="D287" s="107">
        <v>0.000437784226335828</v>
      </c>
      <c r="E287" s="107">
        <v>3.3135157072120407</v>
      </c>
      <c r="F287" s="103" t="s">
        <v>1345</v>
      </c>
      <c r="G287" s="103" t="b">
        <v>0</v>
      </c>
      <c r="H287" s="103" t="b">
        <v>0</v>
      </c>
      <c r="I287" s="103" t="b">
        <v>0</v>
      </c>
      <c r="J287" s="103" t="b">
        <v>0</v>
      </c>
      <c r="K287" s="103" t="b">
        <v>0</v>
      </c>
      <c r="L287" s="103" t="b">
        <v>0</v>
      </c>
    </row>
    <row r="288" spans="1:12" ht="15">
      <c r="A288" s="105" t="s">
        <v>726</v>
      </c>
      <c r="B288" s="103" t="s">
        <v>463</v>
      </c>
      <c r="C288" s="103">
        <v>2</v>
      </c>
      <c r="D288" s="107">
        <v>0.000437784226335828</v>
      </c>
      <c r="E288" s="107">
        <v>2.660303193436697</v>
      </c>
      <c r="F288" s="103" t="s">
        <v>1345</v>
      </c>
      <c r="G288" s="103" t="b">
        <v>0</v>
      </c>
      <c r="H288" s="103" t="b">
        <v>0</v>
      </c>
      <c r="I288" s="103" t="b">
        <v>0</v>
      </c>
      <c r="J288" s="103" t="b">
        <v>0</v>
      </c>
      <c r="K288" s="103" t="b">
        <v>0</v>
      </c>
      <c r="L288" s="103" t="b">
        <v>0</v>
      </c>
    </row>
    <row r="289" spans="1:12" ht="15">
      <c r="A289" s="105" t="s">
        <v>463</v>
      </c>
      <c r="B289" s="103" t="s">
        <v>1231</v>
      </c>
      <c r="C289" s="103">
        <v>2</v>
      </c>
      <c r="D289" s="107">
        <v>0.000437784226335828</v>
      </c>
      <c r="E289" s="107">
        <v>2.8363944524923785</v>
      </c>
      <c r="F289" s="103" t="s">
        <v>1345</v>
      </c>
      <c r="G289" s="103" t="b">
        <v>0</v>
      </c>
      <c r="H289" s="103" t="b">
        <v>0</v>
      </c>
      <c r="I289" s="103" t="b">
        <v>0</v>
      </c>
      <c r="J289" s="103" t="b">
        <v>0</v>
      </c>
      <c r="K289" s="103" t="b">
        <v>0</v>
      </c>
      <c r="L289" s="103" t="b">
        <v>0</v>
      </c>
    </row>
    <row r="290" spans="1:12" ht="15">
      <c r="A290" s="105" t="s">
        <v>1231</v>
      </c>
      <c r="B290" s="103" t="s">
        <v>443</v>
      </c>
      <c r="C290" s="103">
        <v>2</v>
      </c>
      <c r="D290" s="107">
        <v>0.000437784226335828</v>
      </c>
      <c r="E290" s="107">
        <v>2.7906369619317033</v>
      </c>
      <c r="F290" s="103" t="s">
        <v>1345</v>
      </c>
      <c r="G290" s="103" t="b">
        <v>0</v>
      </c>
      <c r="H290" s="103" t="b">
        <v>0</v>
      </c>
      <c r="I290" s="103" t="b">
        <v>0</v>
      </c>
      <c r="J290" s="103" t="b">
        <v>0</v>
      </c>
      <c r="K290" s="103" t="b">
        <v>0</v>
      </c>
      <c r="L290" s="103" t="b">
        <v>0</v>
      </c>
    </row>
    <row r="291" spans="1:12" ht="15">
      <c r="A291" s="105" t="s">
        <v>443</v>
      </c>
      <c r="B291" s="103" t="s">
        <v>1232</v>
      </c>
      <c r="C291" s="103">
        <v>2</v>
      </c>
      <c r="D291" s="107">
        <v>0.000437784226335828</v>
      </c>
      <c r="E291" s="107">
        <v>2.8875469749397595</v>
      </c>
      <c r="F291" s="103" t="s">
        <v>1345</v>
      </c>
      <c r="G291" s="103" t="b">
        <v>0</v>
      </c>
      <c r="H291" s="103" t="b">
        <v>0</v>
      </c>
      <c r="I291" s="103" t="b">
        <v>0</v>
      </c>
      <c r="J291" s="103" t="b">
        <v>0</v>
      </c>
      <c r="K291" s="103" t="b">
        <v>0</v>
      </c>
      <c r="L291" s="103" t="b">
        <v>0</v>
      </c>
    </row>
    <row r="292" spans="1:12" ht="15">
      <c r="A292" s="105" t="s">
        <v>1232</v>
      </c>
      <c r="B292" s="103" t="s">
        <v>1233</v>
      </c>
      <c r="C292" s="103">
        <v>2</v>
      </c>
      <c r="D292" s="107">
        <v>0.000437784226335828</v>
      </c>
      <c r="E292" s="107">
        <v>3.489606966267722</v>
      </c>
      <c r="F292" s="103" t="s">
        <v>1345</v>
      </c>
      <c r="G292" s="103" t="b">
        <v>0</v>
      </c>
      <c r="H292" s="103" t="b">
        <v>0</v>
      </c>
      <c r="I292" s="103" t="b">
        <v>0</v>
      </c>
      <c r="J292" s="103" t="b">
        <v>0</v>
      </c>
      <c r="K292" s="103" t="b">
        <v>0</v>
      </c>
      <c r="L292" s="103" t="b">
        <v>0</v>
      </c>
    </row>
    <row r="293" spans="1:12" ht="15">
      <c r="A293" s="105" t="s">
        <v>1233</v>
      </c>
      <c r="B293" s="103" t="s">
        <v>463</v>
      </c>
      <c r="C293" s="103">
        <v>2</v>
      </c>
      <c r="D293" s="107">
        <v>0.000437784226335828</v>
      </c>
      <c r="E293" s="107">
        <v>2.8363944524923785</v>
      </c>
      <c r="F293" s="103" t="s">
        <v>1345</v>
      </c>
      <c r="G293" s="103" t="b">
        <v>0</v>
      </c>
      <c r="H293" s="103" t="b">
        <v>0</v>
      </c>
      <c r="I293" s="103" t="b">
        <v>0</v>
      </c>
      <c r="J293" s="103" t="b">
        <v>0</v>
      </c>
      <c r="K293" s="103" t="b">
        <v>0</v>
      </c>
      <c r="L293" s="103" t="b">
        <v>0</v>
      </c>
    </row>
    <row r="294" spans="1:12" ht="15">
      <c r="A294" s="105" t="s">
        <v>463</v>
      </c>
      <c r="B294" s="103" t="s">
        <v>1234</v>
      </c>
      <c r="C294" s="103">
        <v>2</v>
      </c>
      <c r="D294" s="107">
        <v>0.000437784226335828</v>
      </c>
      <c r="E294" s="107">
        <v>2.8363944524923785</v>
      </c>
      <c r="F294" s="103" t="s">
        <v>1345</v>
      </c>
      <c r="G294" s="103" t="b">
        <v>0</v>
      </c>
      <c r="H294" s="103" t="b">
        <v>0</v>
      </c>
      <c r="I294" s="103" t="b">
        <v>0</v>
      </c>
      <c r="J294" s="103" t="b">
        <v>0</v>
      </c>
      <c r="K294" s="103" t="b">
        <v>1</v>
      </c>
      <c r="L294" s="103" t="b">
        <v>0</v>
      </c>
    </row>
    <row r="295" spans="1:12" ht="15">
      <c r="A295" s="105" t="s">
        <v>1234</v>
      </c>
      <c r="B295" s="103" t="s">
        <v>793</v>
      </c>
      <c r="C295" s="103">
        <v>2</v>
      </c>
      <c r="D295" s="107">
        <v>0.000437784226335828</v>
      </c>
      <c r="E295" s="107">
        <v>3.3135157072120407</v>
      </c>
      <c r="F295" s="103" t="s">
        <v>1345</v>
      </c>
      <c r="G295" s="103" t="b">
        <v>0</v>
      </c>
      <c r="H295" s="103" t="b">
        <v>1</v>
      </c>
      <c r="I295" s="103" t="b">
        <v>0</v>
      </c>
      <c r="J295" s="103" t="b">
        <v>0</v>
      </c>
      <c r="K295" s="103" t="b">
        <v>0</v>
      </c>
      <c r="L295" s="103" t="b">
        <v>0</v>
      </c>
    </row>
    <row r="296" spans="1:12" ht="15">
      <c r="A296" s="105" t="s">
        <v>793</v>
      </c>
      <c r="B296" s="103" t="s">
        <v>1235</v>
      </c>
      <c r="C296" s="103">
        <v>2</v>
      </c>
      <c r="D296" s="107">
        <v>0.000437784226335828</v>
      </c>
      <c r="E296" s="107">
        <v>3.3135157072120407</v>
      </c>
      <c r="F296" s="103" t="s">
        <v>1345</v>
      </c>
      <c r="G296" s="103" t="b">
        <v>0</v>
      </c>
      <c r="H296" s="103" t="b">
        <v>0</v>
      </c>
      <c r="I296" s="103" t="b">
        <v>0</v>
      </c>
      <c r="J296" s="103" t="b">
        <v>0</v>
      </c>
      <c r="K296" s="103" t="b">
        <v>0</v>
      </c>
      <c r="L296" s="103" t="b">
        <v>0</v>
      </c>
    </row>
    <row r="297" spans="1:12" ht="15">
      <c r="A297" s="105" t="s">
        <v>1235</v>
      </c>
      <c r="B297" s="103" t="s">
        <v>404</v>
      </c>
      <c r="C297" s="103">
        <v>2</v>
      </c>
      <c r="D297" s="107">
        <v>0.000437784226335828</v>
      </c>
      <c r="E297" s="107">
        <v>2.6766936096248664</v>
      </c>
      <c r="F297" s="103" t="s">
        <v>1345</v>
      </c>
      <c r="G297" s="103" t="b">
        <v>0</v>
      </c>
      <c r="H297" s="103" t="b">
        <v>0</v>
      </c>
      <c r="I297" s="103" t="b">
        <v>0</v>
      </c>
      <c r="J297" s="103" t="b">
        <v>0</v>
      </c>
      <c r="K297" s="103" t="b">
        <v>0</v>
      </c>
      <c r="L297" s="103" t="b">
        <v>0</v>
      </c>
    </row>
    <row r="298" spans="1:12" ht="15">
      <c r="A298" s="105" t="s">
        <v>404</v>
      </c>
      <c r="B298" s="103" t="s">
        <v>643</v>
      </c>
      <c r="C298" s="103">
        <v>2</v>
      </c>
      <c r="D298" s="107">
        <v>0.000437784226335828</v>
      </c>
      <c r="E298" s="107">
        <v>2.3756636139608855</v>
      </c>
      <c r="F298" s="103" t="s">
        <v>1345</v>
      </c>
      <c r="G298" s="103" t="b">
        <v>0</v>
      </c>
      <c r="H298" s="103" t="b">
        <v>0</v>
      </c>
      <c r="I298" s="103" t="b">
        <v>0</v>
      </c>
      <c r="J298" s="103" t="b">
        <v>0</v>
      </c>
      <c r="K298" s="103" t="b">
        <v>0</v>
      </c>
      <c r="L298" s="103" t="b">
        <v>0</v>
      </c>
    </row>
    <row r="299" spans="1:12" ht="15">
      <c r="A299" s="105" t="s">
        <v>643</v>
      </c>
      <c r="B299" s="103" t="s">
        <v>451</v>
      </c>
      <c r="C299" s="103">
        <v>2</v>
      </c>
      <c r="D299" s="107">
        <v>0.000437784226335828</v>
      </c>
      <c r="E299" s="107">
        <v>2.5353644568283973</v>
      </c>
      <c r="F299" s="103" t="s">
        <v>1345</v>
      </c>
      <c r="G299" s="103" t="b">
        <v>0</v>
      </c>
      <c r="H299" s="103" t="b">
        <v>0</v>
      </c>
      <c r="I299" s="103" t="b">
        <v>0</v>
      </c>
      <c r="J299" s="103" t="b">
        <v>0</v>
      </c>
      <c r="K299" s="103" t="b">
        <v>0</v>
      </c>
      <c r="L299" s="103" t="b">
        <v>0</v>
      </c>
    </row>
    <row r="300" spans="1:12" ht="15">
      <c r="A300" s="105" t="s">
        <v>451</v>
      </c>
      <c r="B300" s="103" t="s">
        <v>718</v>
      </c>
      <c r="C300" s="103">
        <v>2</v>
      </c>
      <c r="D300" s="107">
        <v>0.000437784226335828</v>
      </c>
      <c r="E300" s="107">
        <v>2.5353644568283973</v>
      </c>
      <c r="F300" s="103" t="s">
        <v>1345</v>
      </c>
      <c r="G300" s="103" t="b">
        <v>0</v>
      </c>
      <c r="H300" s="103" t="b">
        <v>0</v>
      </c>
      <c r="I300" s="103" t="b">
        <v>0</v>
      </c>
      <c r="J300" s="103" t="b">
        <v>0</v>
      </c>
      <c r="K300" s="103" t="b">
        <v>0</v>
      </c>
      <c r="L300" s="103" t="b">
        <v>0</v>
      </c>
    </row>
    <row r="301" spans="1:12" ht="15">
      <c r="A301" s="105" t="s">
        <v>718</v>
      </c>
      <c r="B301" s="103" t="s">
        <v>824</v>
      </c>
      <c r="C301" s="103">
        <v>2</v>
      </c>
      <c r="D301" s="107">
        <v>0.000437784226335828</v>
      </c>
      <c r="E301" s="107">
        <v>3.0124857115480594</v>
      </c>
      <c r="F301" s="103" t="s">
        <v>1345</v>
      </c>
      <c r="G301" s="103" t="b">
        <v>0</v>
      </c>
      <c r="H301" s="103" t="b">
        <v>0</v>
      </c>
      <c r="I301" s="103" t="b">
        <v>0</v>
      </c>
      <c r="J301" s="103" t="b">
        <v>1</v>
      </c>
      <c r="K301" s="103" t="b">
        <v>0</v>
      </c>
      <c r="L301" s="103" t="b">
        <v>0</v>
      </c>
    </row>
    <row r="302" spans="1:12" ht="15">
      <c r="A302" s="105" t="s">
        <v>824</v>
      </c>
      <c r="B302" s="103" t="s">
        <v>622</v>
      </c>
      <c r="C302" s="103">
        <v>2</v>
      </c>
      <c r="D302" s="107">
        <v>0.000437784226335828</v>
      </c>
      <c r="E302" s="107">
        <v>2.915575698540003</v>
      </c>
      <c r="F302" s="103" t="s">
        <v>1345</v>
      </c>
      <c r="G302" s="103" t="b">
        <v>1</v>
      </c>
      <c r="H302" s="103" t="b">
        <v>0</v>
      </c>
      <c r="I302" s="103" t="b">
        <v>0</v>
      </c>
      <c r="J302" s="103" t="b">
        <v>0</v>
      </c>
      <c r="K302" s="103" t="b">
        <v>0</v>
      </c>
      <c r="L302" s="103" t="b">
        <v>0</v>
      </c>
    </row>
    <row r="303" spans="1:12" ht="15">
      <c r="A303" s="105" t="s">
        <v>622</v>
      </c>
      <c r="B303" s="103" t="s">
        <v>391</v>
      </c>
      <c r="C303" s="103">
        <v>2</v>
      </c>
      <c r="D303" s="107">
        <v>0.000437784226335828</v>
      </c>
      <c r="E303" s="107">
        <v>2.1885769706037412</v>
      </c>
      <c r="F303" s="103" t="s">
        <v>1345</v>
      </c>
      <c r="G303" s="103" t="b">
        <v>0</v>
      </c>
      <c r="H303" s="103" t="b">
        <v>0</v>
      </c>
      <c r="I303" s="103" t="b">
        <v>0</v>
      </c>
      <c r="J303" s="103" t="b">
        <v>0</v>
      </c>
      <c r="K303" s="103" t="b">
        <v>0</v>
      </c>
      <c r="L303" s="103" t="b">
        <v>0</v>
      </c>
    </row>
    <row r="304" spans="1:12" ht="15">
      <c r="A304" s="105" t="s">
        <v>382</v>
      </c>
      <c r="B304" s="103" t="s">
        <v>1236</v>
      </c>
      <c r="C304" s="103">
        <v>2</v>
      </c>
      <c r="D304" s="107">
        <v>0.000437784226335828</v>
      </c>
      <c r="E304" s="107">
        <v>2.5353644568283973</v>
      </c>
      <c r="F304" s="103" t="s">
        <v>1345</v>
      </c>
      <c r="G304" s="103" t="b">
        <v>0</v>
      </c>
      <c r="H304" s="103" t="b">
        <v>0</v>
      </c>
      <c r="I304" s="103" t="b">
        <v>0</v>
      </c>
      <c r="J304" s="103" t="b">
        <v>0</v>
      </c>
      <c r="K304" s="103" t="b">
        <v>0</v>
      </c>
      <c r="L304" s="103" t="b">
        <v>0</v>
      </c>
    </row>
    <row r="305" spans="1:12" ht="15">
      <c r="A305" s="105" t="s">
        <v>1236</v>
      </c>
      <c r="B305" s="103" t="s">
        <v>1237</v>
      </c>
      <c r="C305" s="103">
        <v>2</v>
      </c>
      <c r="D305" s="107">
        <v>0.000437784226335828</v>
      </c>
      <c r="E305" s="107">
        <v>3.489606966267722</v>
      </c>
      <c r="F305" s="103" t="s">
        <v>1345</v>
      </c>
      <c r="G305" s="103" t="b">
        <v>0</v>
      </c>
      <c r="H305" s="103" t="b">
        <v>0</v>
      </c>
      <c r="I305" s="103" t="b">
        <v>0</v>
      </c>
      <c r="J305" s="103" t="b">
        <v>0</v>
      </c>
      <c r="K305" s="103" t="b">
        <v>0</v>
      </c>
      <c r="L305" s="103" t="b">
        <v>0</v>
      </c>
    </row>
    <row r="306" spans="1:12" ht="15">
      <c r="A306" s="105" t="s">
        <v>1237</v>
      </c>
      <c r="B306" s="103" t="s">
        <v>1238</v>
      </c>
      <c r="C306" s="103">
        <v>2</v>
      </c>
      <c r="D306" s="107">
        <v>0.000437784226335828</v>
      </c>
      <c r="E306" s="107">
        <v>3.489606966267722</v>
      </c>
      <c r="F306" s="103" t="s">
        <v>1345</v>
      </c>
      <c r="G306" s="103" t="b">
        <v>0</v>
      </c>
      <c r="H306" s="103" t="b">
        <v>0</v>
      </c>
      <c r="I306" s="103" t="b">
        <v>0</v>
      </c>
      <c r="J306" s="103" t="b">
        <v>0</v>
      </c>
      <c r="K306" s="103" t="b">
        <v>0</v>
      </c>
      <c r="L306" s="103" t="b">
        <v>0</v>
      </c>
    </row>
    <row r="307" spans="1:12" ht="15">
      <c r="A307" s="105" t="s">
        <v>1238</v>
      </c>
      <c r="B307" s="103" t="s">
        <v>1239</v>
      </c>
      <c r="C307" s="103">
        <v>2</v>
      </c>
      <c r="D307" s="107">
        <v>0.000437784226335828</v>
      </c>
      <c r="E307" s="107">
        <v>3.489606966267722</v>
      </c>
      <c r="F307" s="103" t="s">
        <v>1345</v>
      </c>
      <c r="G307" s="103" t="b">
        <v>0</v>
      </c>
      <c r="H307" s="103" t="b">
        <v>0</v>
      </c>
      <c r="I307" s="103" t="b">
        <v>0</v>
      </c>
      <c r="J307" s="103" t="b">
        <v>0</v>
      </c>
      <c r="K307" s="103" t="b">
        <v>0</v>
      </c>
      <c r="L307" s="103" t="b">
        <v>0</v>
      </c>
    </row>
    <row r="308" spans="1:12" ht="15">
      <c r="A308" s="105" t="s">
        <v>1239</v>
      </c>
      <c r="B308" s="103" t="s">
        <v>527</v>
      </c>
      <c r="C308" s="103">
        <v>2</v>
      </c>
      <c r="D308" s="107">
        <v>0.000437784226335828</v>
      </c>
      <c r="E308" s="107">
        <v>2.9455389219174464</v>
      </c>
      <c r="F308" s="103" t="s">
        <v>1345</v>
      </c>
      <c r="G308" s="103" t="b">
        <v>0</v>
      </c>
      <c r="H308" s="103" t="b">
        <v>0</v>
      </c>
      <c r="I308" s="103" t="b">
        <v>0</v>
      </c>
      <c r="J308" s="103" t="b">
        <v>0</v>
      </c>
      <c r="K308" s="103" t="b">
        <v>0</v>
      </c>
      <c r="L308" s="103" t="b">
        <v>0</v>
      </c>
    </row>
    <row r="309" spans="1:12" ht="15">
      <c r="A309" s="105" t="s">
        <v>527</v>
      </c>
      <c r="B309" s="103" t="s">
        <v>1240</v>
      </c>
      <c r="C309" s="103">
        <v>2</v>
      </c>
      <c r="D309" s="107">
        <v>0.000437784226335828</v>
      </c>
      <c r="E309" s="107">
        <v>2.9455389219174464</v>
      </c>
      <c r="F309" s="103" t="s">
        <v>1345</v>
      </c>
      <c r="G309" s="103" t="b">
        <v>0</v>
      </c>
      <c r="H309" s="103" t="b">
        <v>0</v>
      </c>
      <c r="I309" s="103" t="b">
        <v>0</v>
      </c>
      <c r="J309" s="103" t="b">
        <v>0</v>
      </c>
      <c r="K309" s="103" t="b">
        <v>0</v>
      </c>
      <c r="L309" s="103" t="b">
        <v>0</v>
      </c>
    </row>
    <row r="310" spans="1:12" ht="15">
      <c r="A310" s="105" t="s">
        <v>1240</v>
      </c>
      <c r="B310" s="103" t="s">
        <v>752</v>
      </c>
      <c r="C310" s="103">
        <v>2</v>
      </c>
      <c r="D310" s="107">
        <v>0.000437784226335828</v>
      </c>
      <c r="E310" s="107">
        <v>3.3135157072120407</v>
      </c>
      <c r="F310" s="103" t="s">
        <v>1345</v>
      </c>
      <c r="G310" s="103" t="b">
        <v>0</v>
      </c>
      <c r="H310" s="103" t="b">
        <v>0</v>
      </c>
      <c r="I310" s="103" t="b">
        <v>0</v>
      </c>
      <c r="J310" s="103" t="b">
        <v>1</v>
      </c>
      <c r="K310" s="103" t="b">
        <v>0</v>
      </c>
      <c r="L310" s="103" t="b">
        <v>0</v>
      </c>
    </row>
    <row r="311" spans="1:12" ht="15">
      <c r="A311" s="105" t="s">
        <v>752</v>
      </c>
      <c r="B311" s="103" t="s">
        <v>1241</v>
      </c>
      <c r="C311" s="103">
        <v>2</v>
      </c>
      <c r="D311" s="107">
        <v>0.000437784226335828</v>
      </c>
      <c r="E311" s="107">
        <v>3.3135157072120407</v>
      </c>
      <c r="F311" s="103" t="s">
        <v>1345</v>
      </c>
      <c r="G311" s="103" t="b">
        <v>1</v>
      </c>
      <c r="H311" s="103" t="b">
        <v>0</v>
      </c>
      <c r="I311" s="103" t="b">
        <v>0</v>
      </c>
      <c r="J311" s="103" t="b">
        <v>0</v>
      </c>
      <c r="K311" s="103" t="b">
        <v>0</v>
      </c>
      <c r="L311" s="103" t="b">
        <v>0</v>
      </c>
    </row>
    <row r="312" spans="1:12" ht="15">
      <c r="A312" s="105" t="s">
        <v>1241</v>
      </c>
      <c r="B312" s="103" t="s">
        <v>1242</v>
      </c>
      <c r="C312" s="103">
        <v>2</v>
      </c>
      <c r="D312" s="107">
        <v>0.000437784226335828</v>
      </c>
      <c r="E312" s="107">
        <v>3.489606966267722</v>
      </c>
      <c r="F312" s="103" t="s">
        <v>1345</v>
      </c>
      <c r="G312" s="103" t="b">
        <v>0</v>
      </c>
      <c r="H312" s="103" t="b">
        <v>0</v>
      </c>
      <c r="I312" s="103" t="b">
        <v>0</v>
      </c>
      <c r="J312" s="103" t="b">
        <v>0</v>
      </c>
      <c r="K312" s="103" t="b">
        <v>0</v>
      </c>
      <c r="L312" s="103" t="b">
        <v>0</v>
      </c>
    </row>
    <row r="313" spans="1:12" ht="15">
      <c r="A313" s="105" t="s">
        <v>1242</v>
      </c>
      <c r="B313" s="103" t="s">
        <v>1243</v>
      </c>
      <c r="C313" s="103">
        <v>2</v>
      </c>
      <c r="D313" s="107">
        <v>0.000437784226335828</v>
      </c>
      <c r="E313" s="107">
        <v>3.489606966267722</v>
      </c>
      <c r="F313" s="103" t="s">
        <v>1345</v>
      </c>
      <c r="G313" s="103" t="b">
        <v>0</v>
      </c>
      <c r="H313" s="103" t="b">
        <v>0</v>
      </c>
      <c r="I313" s="103" t="b">
        <v>0</v>
      </c>
      <c r="J313" s="103" t="b">
        <v>0</v>
      </c>
      <c r="K313" s="103" t="b">
        <v>0</v>
      </c>
      <c r="L313" s="103" t="b">
        <v>0</v>
      </c>
    </row>
    <row r="314" spans="1:12" ht="15">
      <c r="A314" s="105" t="s">
        <v>1243</v>
      </c>
      <c r="B314" s="103" t="s">
        <v>1244</v>
      </c>
      <c r="C314" s="103">
        <v>2</v>
      </c>
      <c r="D314" s="107">
        <v>0.000437784226335828</v>
      </c>
      <c r="E314" s="107">
        <v>3.489606966267722</v>
      </c>
      <c r="F314" s="103" t="s">
        <v>1345</v>
      </c>
      <c r="G314" s="103" t="b">
        <v>0</v>
      </c>
      <c r="H314" s="103" t="b">
        <v>0</v>
      </c>
      <c r="I314" s="103" t="b">
        <v>0</v>
      </c>
      <c r="J314" s="103" t="b">
        <v>0</v>
      </c>
      <c r="K314" s="103" t="b">
        <v>0</v>
      </c>
      <c r="L314" s="103" t="b">
        <v>0</v>
      </c>
    </row>
    <row r="315" spans="1:12" ht="15">
      <c r="A315" s="105" t="s">
        <v>1244</v>
      </c>
      <c r="B315" s="103" t="s">
        <v>1245</v>
      </c>
      <c r="C315" s="103">
        <v>2</v>
      </c>
      <c r="D315" s="107">
        <v>0.000437784226335828</v>
      </c>
      <c r="E315" s="107">
        <v>3.489606966267722</v>
      </c>
      <c r="F315" s="103" t="s">
        <v>1345</v>
      </c>
      <c r="G315" s="103" t="b">
        <v>0</v>
      </c>
      <c r="H315" s="103" t="b">
        <v>0</v>
      </c>
      <c r="I315" s="103" t="b">
        <v>0</v>
      </c>
      <c r="J315" s="103" t="b">
        <v>0</v>
      </c>
      <c r="K315" s="103" t="b">
        <v>0</v>
      </c>
      <c r="L315" s="103" t="b">
        <v>0</v>
      </c>
    </row>
    <row r="316" spans="1:12" ht="15">
      <c r="A316" s="105" t="s">
        <v>1245</v>
      </c>
      <c r="B316" s="103" t="s">
        <v>1246</v>
      </c>
      <c r="C316" s="103">
        <v>2</v>
      </c>
      <c r="D316" s="107">
        <v>0.000437784226335828</v>
      </c>
      <c r="E316" s="107">
        <v>3.489606966267722</v>
      </c>
      <c r="F316" s="103" t="s">
        <v>1345</v>
      </c>
      <c r="G316" s="103" t="b">
        <v>0</v>
      </c>
      <c r="H316" s="103" t="b">
        <v>0</v>
      </c>
      <c r="I316" s="103" t="b">
        <v>0</v>
      </c>
      <c r="J316" s="103" t="b">
        <v>0</v>
      </c>
      <c r="K316" s="103" t="b">
        <v>1</v>
      </c>
      <c r="L316" s="103" t="b">
        <v>0</v>
      </c>
    </row>
    <row r="317" spans="1:12" ht="15">
      <c r="A317" s="105" t="s">
        <v>1246</v>
      </c>
      <c r="B317" s="103" t="s">
        <v>1247</v>
      </c>
      <c r="C317" s="103">
        <v>2</v>
      </c>
      <c r="D317" s="107">
        <v>0.000437784226335828</v>
      </c>
      <c r="E317" s="107">
        <v>3.489606966267722</v>
      </c>
      <c r="F317" s="103" t="s">
        <v>1345</v>
      </c>
      <c r="G317" s="103" t="b">
        <v>0</v>
      </c>
      <c r="H317" s="103" t="b">
        <v>1</v>
      </c>
      <c r="I317" s="103" t="b">
        <v>0</v>
      </c>
      <c r="J317" s="103" t="b">
        <v>0</v>
      </c>
      <c r="K317" s="103" t="b">
        <v>0</v>
      </c>
      <c r="L317" s="103" t="b">
        <v>0</v>
      </c>
    </row>
    <row r="318" spans="1:12" ht="15">
      <c r="A318" s="105" t="s">
        <v>1247</v>
      </c>
      <c r="B318" s="103" t="s">
        <v>1248</v>
      </c>
      <c r="C318" s="103">
        <v>2</v>
      </c>
      <c r="D318" s="107">
        <v>0.000437784226335828</v>
      </c>
      <c r="E318" s="107">
        <v>3.489606966267722</v>
      </c>
      <c r="F318" s="103" t="s">
        <v>1345</v>
      </c>
      <c r="G318" s="103" t="b">
        <v>0</v>
      </c>
      <c r="H318" s="103" t="b">
        <v>0</v>
      </c>
      <c r="I318" s="103" t="b">
        <v>0</v>
      </c>
      <c r="J318" s="103" t="b">
        <v>0</v>
      </c>
      <c r="K318" s="103" t="b">
        <v>0</v>
      </c>
      <c r="L318" s="103" t="b">
        <v>0</v>
      </c>
    </row>
    <row r="319" spans="1:12" ht="15">
      <c r="A319" s="105" t="s">
        <v>1248</v>
      </c>
      <c r="B319" s="103" t="s">
        <v>443</v>
      </c>
      <c r="C319" s="103">
        <v>2</v>
      </c>
      <c r="D319" s="107">
        <v>0.000437784226335828</v>
      </c>
      <c r="E319" s="107">
        <v>2.7906369619317033</v>
      </c>
      <c r="F319" s="103" t="s">
        <v>1345</v>
      </c>
      <c r="G319" s="103" t="b">
        <v>0</v>
      </c>
      <c r="H319" s="103" t="b">
        <v>0</v>
      </c>
      <c r="I319" s="103" t="b">
        <v>0</v>
      </c>
      <c r="J319" s="103" t="b">
        <v>0</v>
      </c>
      <c r="K319" s="103" t="b">
        <v>0</v>
      </c>
      <c r="L319" s="103" t="b">
        <v>0</v>
      </c>
    </row>
    <row r="320" spans="1:12" ht="15">
      <c r="A320" s="105" t="s">
        <v>443</v>
      </c>
      <c r="B320" s="103" t="s">
        <v>513</v>
      </c>
      <c r="C320" s="103">
        <v>2</v>
      </c>
      <c r="D320" s="107">
        <v>0.000437784226335828</v>
      </c>
      <c r="E320" s="107">
        <v>2.3434789305894843</v>
      </c>
      <c r="F320" s="103" t="s">
        <v>1345</v>
      </c>
      <c r="G320" s="103" t="b">
        <v>0</v>
      </c>
      <c r="H320" s="103" t="b">
        <v>0</v>
      </c>
      <c r="I320" s="103" t="b">
        <v>0</v>
      </c>
      <c r="J320" s="103" t="b">
        <v>0</v>
      </c>
      <c r="K320" s="103" t="b">
        <v>0</v>
      </c>
      <c r="L320" s="103" t="b">
        <v>0</v>
      </c>
    </row>
    <row r="321" spans="1:12" ht="15">
      <c r="A321" s="105" t="s">
        <v>513</v>
      </c>
      <c r="B321" s="103" t="s">
        <v>487</v>
      </c>
      <c r="C321" s="103">
        <v>2</v>
      </c>
      <c r="D321" s="107">
        <v>0.000437784226335828</v>
      </c>
      <c r="E321" s="107">
        <v>2.3434789305894843</v>
      </c>
      <c r="F321" s="103" t="s">
        <v>1345</v>
      </c>
      <c r="G321" s="103" t="b">
        <v>0</v>
      </c>
      <c r="H321" s="103" t="b">
        <v>0</v>
      </c>
      <c r="I321" s="103" t="b">
        <v>0</v>
      </c>
      <c r="J321" s="103" t="b">
        <v>0</v>
      </c>
      <c r="K321" s="103" t="b">
        <v>0</v>
      </c>
      <c r="L321" s="103" t="b">
        <v>0</v>
      </c>
    </row>
    <row r="322" spans="1:12" ht="15">
      <c r="A322" s="105" t="s">
        <v>487</v>
      </c>
      <c r="B322" s="103" t="s">
        <v>443</v>
      </c>
      <c r="C322" s="103">
        <v>2</v>
      </c>
      <c r="D322" s="107">
        <v>0.000437784226335828</v>
      </c>
      <c r="E322" s="107">
        <v>2.1885769706037412</v>
      </c>
      <c r="F322" s="103" t="s">
        <v>1345</v>
      </c>
      <c r="G322" s="103" t="b">
        <v>0</v>
      </c>
      <c r="H322" s="103" t="b">
        <v>0</v>
      </c>
      <c r="I322" s="103" t="b">
        <v>0</v>
      </c>
      <c r="J322" s="103" t="b">
        <v>0</v>
      </c>
      <c r="K322" s="103" t="b">
        <v>0</v>
      </c>
      <c r="L322" s="103" t="b">
        <v>0</v>
      </c>
    </row>
    <row r="323" spans="1:12" ht="15">
      <c r="A323" s="105" t="s">
        <v>436</v>
      </c>
      <c r="B323" s="103" t="s">
        <v>452</v>
      </c>
      <c r="C323" s="103">
        <v>2</v>
      </c>
      <c r="D323" s="107">
        <v>0.0005345628778915204</v>
      </c>
      <c r="E323" s="107">
        <v>2.234334461164416</v>
      </c>
      <c r="F323" s="103" t="s">
        <v>1345</v>
      </c>
      <c r="G323" s="103" t="b">
        <v>0</v>
      </c>
      <c r="H323" s="103" t="b">
        <v>0</v>
      </c>
      <c r="I323" s="103" t="b">
        <v>0</v>
      </c>
      <c r="J323" s="103" t="b">
        <v>0</v>
      </c>
      <c r="K323" s="103" t="b">
        <v>0</v>
      </c>
      <c r="L323" s="103" t="b">
        <v>0</v>
      </c>
    </row>
    <row r="324" spans="1:12" ht="15">
      <c r="A324" s="105" t="s">
        <v>368</v>
      </c>
      <c r="B324" s="103" t="s">
        <v>1255</v>
      </c>
      <c r="C324" s="103">
        <v>2</v>
      </c>
      <c r="D324" s="107">
        <v>0.0005345628778915204</v>
      </c>
      <c r="E324" s="107">
        <v>2.448214281109497</v>
      </c>
      <c r="F324" s="103" t="s">
        <v>1345</v>
      </c>
      <c r="G324" s="103" t="b">
        <v>0</v>
      </c>
      <c r="H324" s="103" t="b">
        <v>0</v>
      </c>
      <c r="I324" s="103" t="b">
        <v>0</v>
      </c>
      <c r="J324" s="103" t="b">
        <v>0</v>
      </c>
      <c r="K324" s="103" t="b">
        <v>0</v>
      </c>
      <c r="L324" s="103" t="b">
        <v>0</v>
      </c>
    </row>
    <row r="325" spans="1:12" ht="15">
      <c r="A325" s="105" t="s">
        <v>437</v>
      </c>
      <c r="B325" s="103" t="s">
        <v>397</v>
      </c>
      <c r="C325" s="103">
        <v>2</v>
      </c>
      <c r="D325" s="107">
        <v>0.0005345628778915204</v>
      </c>
      <c r="E325" s="107">
        <v>1.9455389219174466</v>
      </c>
      <c r="F325" s="103" t="s">
        <v>1345</v>
      </c>
      <c r="G325" s="103" t="b">
        <v>0</v>
      </c>
      <c r="H325" s="103" t="b">
        <v>0</v>
      </c>
      <c r="I325" s="103" t="b">
        <v>0</v>
      </c>
      <c r="J325" s="103" t="b">
        <v>0</v>
      </c>
      <c r="K325" s="103" t="b">
        <v>0</v>
      </c>
      <c r="L325" s="103" t="b">
        <v>0</v>
      </c>
    </row>
    <row r="326" spans="1:12" ht="15">
      <c r="A326" s="105" t="s">
        <v>638</v>
      </c>
      <c r="B326" s="103" t="s">
        <v>863</v>
      </c>
      <c r="C326" s="103">
        <v>2</v>
      </c>
      <c r="D326" s="107">
        <v>0.0005345628778915204</v>
      </c>
      <c r="E326" s="107">
        <v>3.0124857115480594</v>
      </c>
      <c r="F326" s="103" t="s">
        <v>1345</v>
      </c>
      <c r="G326" s="103" t="b">
        <v>0</v>
      </c>
      <c r="H326" s="103" t="b">
        <v>0</v>
      </c>
      <c r="I326" s="103" t="b">
        <v>0</v>
      </c>
      <c r="J326" s="103" t="b">
        <v>0</v>
      </c>
      <c r="K326" s="103" t="b">
        <v>0</v>
      </c>
      <c r="L326" s="103" t="b">
        <v>0</v>
      </c>
    </row>
    <row r="327" spans="1:12" ht="15">
      <c r="A327" s="105" t="s">
        <v>879</v>
      </c>
      <c r="B327" s="103" t="s">
        <v>1262</v>
      </c>
      <c r="C327" s="103">
        <v>2</v>
      </c>
      <c r="D327" s="107">
        <v>0.0005345628778915204</v>
      </c>
      <c r="E327" s="107">
        <v>3.489606966267722</v>
      </c>
      <c r="F327" s="103" t="s">
        <v>1345</v>
      </c>
      <c r="G327" s="103" t="b">
        <v>0</v>
      </c>
      <c r="H327" s="103" t="b">
        <v>0</v>
      </c>
      <c r="I327" s="103" t="b">
        <v>0</v>
      </c>
      <c r="J327" s="103" t="b">
        <v>0</v>
      </c>
      <c r="K327" s="103" t="b">
        <v>0</v>
      </c>
      <c r="L327" s="103" t="b">
        <v>0</v>
      </c>
    </row>
    <row r="328" spans="1:12" ht="15">
      <c r="A328" s="105" t="s">
        <v>881</v>
      </c>
      <c r="B328" s="103" t="s">
        <v>407</v>
      </c>
      <c r="C328" s="103">
        <v>2</v>
      </c>
      <c r="D328" s="107">
        <v>0.000437784226335828</v>
      </c>
      <c r="E328" s="107">
        <v>2.5353644568283973</v>
      </c>
      <c r="F328" s="103" t="s">
        <v>1345</v>
      </c>
      <c r="G328" s="103" t="b">
        <v>0</v>
      </c>
      <c r="H328" s="103" t="b">
        <v>0</v>
      </c>
      <c r="I328" s="103" t="b">
        <v>0</v>
      </c>
      <c r="J328" s="103" t="b">
        <v>0</v>
      </c>
      <c r="K328" s="103" t="b">
        <v>0</v>
      </c>
      <c r="L328" s="103" t="b">
        <v>0</v>
      </c>
    </row>
    <row r="329" spans="1:12" ht="15">
      <c r="A329" s="105" t="s">
        <v>378</v>
      </c>
      <c r="B329" s="103" t="s">
        <v>385</v>
      </c>
      <c r="C329" s="103">
        <v>2</v>
      </c>
      <c r="D329" s="107">
        <v>0.000437784226335828</v>
      </c>
      <c r="E329" s="107">
        <v>1.5824644352645816</v>
      </c>
      <c r="F329" s="103" t="s">
        <v>1345</v>
      </c>
      <c r="G329" s="103" t="b">
        <v>0</v>
      </c>
      <c r="H329" s="103" t="b">
        <v>0</v>
      </c>
      <c r="I329" s="103" t="b">
        <v>0</v>
      </c>
      <c r="J329" s="103" t="b">
        <v>0</v>
      </c>
      <c r="K329" s="103" t="b">
        <v>0</v>
      </c>
      <c r="L329" s="103" t="b">
        <v>0</v>
      </c>
    </row>
    <row r="330" spans="1:12" ht="15">
      <c r="A330" s="105" t="s">
        <v>720</v>
      </c>
      <c r="B330" s="103" t="s">
        <v>1268</v>
      </c>
      <c r="C330" s="103">
        <v>2</v>
      </c>
      <c r="D330" s="107">
        <v>0.0005345628778915204</v>
      </c>
      <c r="E330" s="107">
        <v>3.188576970603741</v>
      </c>
      <c r="F330" s="103" t="s">
        <v>1345</v>
      </c>
      <c r="G330" s="103" t="b">
        <v>0</v>
      </c>
      <c r="H330" s="103" t="b">
        <v>0</v>
      </c>
      <c r="I330" s="103" t="b">
        <v>0</v>
      </c>
      <c r="J330" s="103" t="b">
        <v>0</v>
      </c>
      <c r="K330" s="103" t="b">
        <v>0</v>
      </c>
      <c r="L330" s="103" t="b">
        <v>0</v>
      </c>
    </row>
    <row r="331" spans="1:12" ht="15">
      <c r="A331" s="105" t="s">
        <v>433</v>
      </c>
      <c r="B331" s="103" t="s">
        <v>552</v>
      </c>
      <c r="C331" s="103">
        <v>2</v>
      </c>
      <c r="D331" s="107">
        <v>0.000437784226335828</v>
      </c>
      <c r="E331" s="107">
        <v>2.3135157072120407</v>
      </c>
      <c r="F331" s="103" t="s">
        <v>1345</v>
      </c>
      <c r="G331" s="103" t="b">
        <v>0</v>
      </c>
      <c r="H331" s="103" t="b">
        <v>0</v>
      </c>
      <c r="I331" s="103" t="b">
        <v>0</v>
      </c>
      <c r="J331" s="103" t="b">
        <v>0</v>
      </c>
      <c r="K331" s="103" t="b">
        <v>0</v>
      </c>
      <c r="L331" s="103" t="b">
        <v>0</v>
      </c>
    </row>
    <row r="332" spans="1:12" ht="15">
      <c r="A332" s="105" t="s">
        <v>721</v>
      </c>
      <c r="B332" s="103" t="s">
        <v>721</v>
      </c>
      <c r="C332" s="103">
        <v>2</v>
      </c>
      <c r="D332" s="107">
        <v>0.0005345628778915204</v>
      </c>
      <c r="E332" s="107">
        <v>2.8875469749397595</v>
      </c>
      <c r="F332" s="103" t="s">
        <v>1345</v>
      </c>
      <c r="G332" s="103" t="b">
        <v>0</v>
      </c>
      <c r="H332" s="103" t="b">
        <v>0</v>
      </c>
      <c r="I332" s="103" t="b">
        <v>0</v>
      </c>
      <c r="J332" s="103" t="b">
        <v>0</v>
      </c>
      <c r="K332" s="103" t="b">
        <v>0</v>
      </c>
      <c r="L332" s="103" t="b">
        <v>0</v>
      </c>
    </row>
    <row r="333" spans="1:12" ht="15">
      <c r="A333" s="105" t="s">
        <v>722</v>
      </c>
      <c r="B333" s="103" t="s">
        <v>884</v>
      </c>
      <c r="C333" s="103">
        <v>2</v>
      </c>
      <c r="D333" s="107">
        <v>0.0005345628778915204</v>
      </c>
      <c r="E333" s="107">
        <v>3.0124857115480594</v>
      </c>
      <c r="F333" s="103" t="s">
        <v>1345</v>
      </c>
      <c r="G333" s="103" t="b">
        <v>0</v>
      </c>
      <c r="H333" s="103" t="b">
        <v>0</v>
      </c>
      <c r="I333" s="103" t="b">
        <v>0</v>
      </c>
      <c r="J333" s="103" t="b">
        <v>0</v>
      </c>
      <c r="K333" s="103" t="b">
        <v>0</v>
      </c>
      <c r="L333" s="103" t="b">
        <v>0</v>
      </c>
    </row>
    <row r="334" spans="1:12" ht="15">
      <c r="A334" s="105" t="s">
        <v>878</v>
      </c>
      <c r="B334" s="103" t="s">
        <v>419</v>
      </c>
      <c r="C334" s="103">
        <v>2</v>
      </c>
      <c r="D334" s="107">
        <v>0.0005345628778915204</v>
      </c>
      <c r="E334" s="107">
        <v>2.573153017717797</v>
      </c>
      <c r="F334" s="103" t="s">
        <v>1345</v>
      </c>
      <c r="G334" s="103" t="b">
        <v>0</v>
      </c>
      <c r="H334" s="103" t="b">
        <v>0</v>
      </c>
      <c r="I334" s="103" t="b">
        <v>0</v>
      </c>
      <c r="J334" s="103" t="b">
        <v>0</v>
      </c>
      <c r="K334" s="103" t="b">
        <v>0</v>
      </c>
      <c r="L334" s="103" t="b">
        <v>0</v>
      </c>
    </row>
    <row r="335" spans="1:12" ht="15">
      <c r="A335" s="105" t="s">
        <v>1278</v>
      </c>
      <c r="B335" s="103" t="s">
        <v>1279</v>
      </c>
      <c r="C335" s="103">
        <v>2</v>
      </c>
      <c r="D335" s="107">
        <v>0.0005345628778915204</v>
      </c>
      <c r="E335" s="107">
        <v>3.489606966267722</v>
      </c>
      <c r="F335" s="103" t="s">
        <v>1345</v>
      </c>
      <c r="G335" s="103" t="b">
        <v>0</v>
      </c>
      <c r="H335" s="103" t="b">
        <v>0</v>
      </c>
      <c r="I335" s="103" t="b">
        <v>0</v>
      </c>
      <c r="J335" s="103" t="b">
        <v>0</v>
      </c>
      <c r="K335" s="103" t="b">
        <v>0</v>
      </c>
      <c r="L335" s="103" t="b">
        <v>0</v>
      </c>
    </row>
    <row r="336" spans="1:12" ht="15">
      <c r="A336" s="105" t="s">
        <v>1279</v>
      </c>
      <c r="B336" s="103" t="s">
        <v>387</v>
      </c>
      <c r="C336" s="103">
        <v>2</v>
      </c>
      <c r="D336" s="107">
        <v>0.0005345628778915204</v>
      </c>
      <c r="E336" s="107">
        <v>2.5601880405534296</v>
      </c>
      <c r="F336" s="103" t="s">
        <v>1345</v>
      </c>
      <c r="G336" s="103" t="b">
        <v>0</v>
      </c>
      <c r="H336" s="103" t="b">
        <v>0</v>
      </c>
      <c r="I336" s="103" t="b">
        <v>0</v>
      </c>
      <c r="J336" s="103" t="b">
        <v>0</v>
      </c>
      <c r="K336" s="103" t="b">
        <v>0</v>
      </c>
      <c r="L336" s="103" t="b">
        <v>0</v>
      </c>
    </row>
    <row r="337" spans="1:12" ht="15">
      <c r="A337" s="105" t="s">
        <v>887</v>
      </c>
      <c r="B337" s="103" t="s">
        <v>1280</v>
      </c>
      <c r="C337" s="103">
        <v>2</v>
      </c>
      <c r="D337" s="107">
        <v>0.0005345628778915204</v>
      </c>
      <c r="E337" s="107">
        <v>3.3135157072120407</v>
      </c>
      <c r="F337" s="103" t="s">
        <v>1345</v>
      </c>
      <c r="G337" s="103" t="b">
        <v>1</v>
      </c>
      <c r="H337" s="103" t="b">
        <v>0</v>
      </c>
      <c r="I337" s="103" t="b">
        <v>0</v>
      </c>
      <c r="J337" s="103" t="b">
        <v>0</v>
      </c>
      <c r="K337" s="103" t="b">
        <v>0</v>
      </c>
      <c r="L337" s="103" t="b">
        <v>0</v>
      </c>
    </row>
    <row r="338" spans="1:12" ht="15">
      <c r="A338" s="105" t="s">
        <v>1285</v>
      </c>
      <c r="B338" s="103" t="s">
        <v>649</v>
      </c>
      <c r="C338" s="103">
        <v>2</v>
      </c>
      <c r="D338" s="107">
        <v>0.0005345628778915204</v>
      </c>
      <c r="E338" s="107">
        <v>3.188576970603741</v>
      </c>
      <c r="F338" s="103" t="s">
        <v>1345</v>
      </c>
      <c r="G338" s="103" t="b">
        <v>0</v>
      </c>
      <c r="H338" s="103" t="b">
        <v>0</v>
      </c>
      <c r="I338" s="103" t="b">
        <v>0</v>
      </c>
      <c r="J338" s="103" t="b">
        <v>0</v>
      </c>
      <c r="K338" s="103" t="b">
        <v>0</v>
      </c>
      <c r="L338" s="103" t="b">
        <v>0</v>
      </c>
    </row>
    <row r="339" spans="1:12" ht="15">
      <c r="A339" s="105" t="s">
        <v>492</v>
      </c>
      <c r="B339" s="103" t="s">
        <v>1287</v>
      </c>
      <c r="C339" s="103">
        <v>2</v>
      </c>
      <c r="D339" s="107">
        <v>0.0005345628778915204</v>
      </c>
      <c r="E339" s="107">
        <v>2.8875469749397595</v>
      </c>
      <c r="F339" s="103" t="s">
        <v>1345</v>
      </c>
      <c r="G339" s="103" t="b">
        <v>0</v>
      </c>
      <c r="H339" s="103" t="b">
        <v>0</v>
      </c>
      <c r="I339" s="103" t="b">
        <v>0</v>
      </c>
      <c r="J339" s="103" t="b">
        <v>1</v>
      </c>
      <c r="K339" s="103" t="b">
        <v>0</v>
      </c>
      <c r="L339" s="103" t="b">
        <v>0</v>
      </c>
    </row>
    <row r="340" spans="1:12" ht="15">
      <c r="A340" s="105" t="s">
        <v>483</v>
      </c>
      <c r="B340" s="103" t="s">
        <v>521</v>
      </c>
      <c r="C340" s="103">
        <v>2</v>
      </c>
      <c r="D340" s="107">
        <v>0.0005345628778915204</v>
      </c>
      <c r="E340" s="107">
        <v>2.3434789305894843</v>
      </c>
      <c r="F340" s="103" t="s">
        <v>1345</v>
      </c>
      <c r="G340" s="103" t="b">
        <v>0</v>
      </c>
      <c r="H340" s="103" t="b">
        <v>0</v>
      </c>
      <c r="I340" s="103" t="b">
        <v>0</v>
      </c>
      <c r="J340" s="103" t="b">
        <v>0</v>
      </c>
      <c r="K340" s="103" t="b">
        <v>0</v>
      </c>
      <c r="L340" s="103" t="b">
        <v>0</v>
      </c>
    </row>
    <row r="341" spans="1:12" ht="15">
      <c r="A341" s="105" t="s">
        <v>383</v>
      </c>
      <c r="B341" s="103" t="s">
        <v>545</v>
      </c>
      <c r="C341" s="103">
        <v>2</v>
      </c>
      <c r="D341" s="107">
        <v>0.0005345628778915204</v>
      </c>
      <c r="E341" s="107">
        <v>2.0582432021087347</v>
      </c>
      <c r="F341" s="103" t="s">
        <v>1345</v>
      </c>
      <c r="G341" s="103" t="b">
        <v>0</v>
      </c>
      <c r="H341" s="103" t="b">
        <v>0</v>
      </c>
      <c r="I341" s="103" t="b">
        <v>0</v>
      </c>
      <c r="J341" s="103" t="b">
        <v>0</v>
      </c>
      <c r="K341" s="103" t="b">
        <v>0</v>
      </c>
      <c r="L341" s="103" t="b">
        <v>0</v>
      </c>
    </row>
    <row r="342" spans="1:12" ht="15">
      <c r="A342" s="105" t="s">
        <v>483</v>
      </c>
      <c r="B342" s="103" t="s">
        <v>444</v>
      </c>
      <c r="C342" s="103">
        <v>2</v>
      </c>
      <c r="D342" s="107">
        <v>0.0005345628778915204</v>
      </c>
      <c r="E342" s="107">
        <v>2.1885769706037412</v>
      </c>
      <c r="F342" s="103" t="s">
        <v>1345</v>
      </c>
      <c r="G342" s="103" t="b">
        <v>0</v>
      </c>
      <c r="H342" s="103" t="b">
        <v>0</v>
      </c>
      <c r="I342" s="103" t="b">
        <v>0</v>
      </c>
      <c r="J342" s="103" t="b">
        <v>0</v>
      </c>
      <c r="K342" s="103" t="b">
        <v>0</v>
      </c>
      <c r="L342" s="103" t="b">
        <v>0</v>
      </c>
    </row>
    <row r="343" spans="1:12" ht="15">
      <c r="A343" s="105" t="s">
        <v>888</v>
      </c>
      <c r="B343" s="103" t="s">
        <v>415</v>
      </c>
      <c r="C343" s="103">
        <v>2</v>
      </c>
      <c r="D343" s="107">
        <v>0.0005345628778915204</v>
      </c>
      <c r="E343" s="107">
        <v>2.573153017717797</v>
      </c>
      <c r="F343" s="103" t="s">
        <v>1345</v>
      </c>
      <c r="G343" s="103" t="b">
        <v>0</v>
      </c>
      <c r="H343" s="103" t="b">
        <v>0</v>
      </c>
      <c r="I343" s="103" t="b">
        <v>0</v>
      </c>
      <c r="J343" s="103" t="b">
        <v>0</v>
      </c>
      <c r="K343" s="103" t="b">
        <v>0</v>
      </c>
      <c r="L343" s="103" t="b">
        <v>0</v>
      </c>
    </row>
    <row r="344" spans="1:12" ht="15">
      <c r="A344" s="105" t="s">
        <v>700</v>
      </c>
      <c r="B344" s="103" t="s">
        <v>1299</v>
      </c>
      <c r="C344" s="103">
        <v>2</v>
      </c>
      <c r="D344" s="107">
        <v>0.0005345628778915204</v>
      </c>
      <c r="E344" s="107">
        <v>3.188576970603741</v>
      </c>
      <c r="F344" s="103" t="s">
        <v>1345</v>
      </c>
      <c r="G344" s="103" t="b">
        <v>0</v>
      </c>
      <c r="H344" s="103" t="b">
        <v>0</v>
      </c>
      <c r="I344" s="103" t="b">
        <v>0</v>
      </c>
      <c r="J344" s="103" t="b">
        <v>0</v>
      </c>
      <c r="K344" s="103" t="b">
        <v>0</v>
      </c>
      <c r="L344" s="103" t="b">
        <v>0</v>
      </c>
    </row>
    <row r="345" spans="1:12" ht="15">
      <c r="A345" s="105" t="s">
        <v>450</v>
      </c>
      <c r="B345" s="103" t="s">
        <v>493</v>
      </c>
      <c r="C345" s="103">
        <v>2</v>
      </c>
      <c r="D345" s="107">
        <v>0.0005345628778915204</v>
      </c>
      <c r="E345" s="107">
        <v>2.292326408142103</v>
      </c>
      <c r="F345" s="103" t="s">
        <v>1345</v>
      </c>
      <c r="G345" s="103" t="b">
        <v>0</v>
      </c>
      <c r="H345" s="103" t="b">
        <v>0</v>
      </c>
      <c r="I345" s="103" t="b">
        <v>0</v>
      </c>
      <c r="J345" s="103" t="b">
        <v>1</v>
      </c>
      <c r="K345" s="103" t="b">
        <v>0</v>
      </c>
      <c r="L345" s="103" t="b">
        <v>0</v>
      </c>
    </row>
    <row r="346" spans="1:12" ht="15">
      <c r="A346" s="105" t="s">
        <v>400</v>
      </c>
      <c r="B346" s="103" t="s">
        <v>362</v>
      </c>
      <c r="C346" s="103">
        <v>2</v>
      </c>
      <c r="D346" s="107">
        <v>0.0005345628778915204</v>
      </c>
      <c r="E346" s="107">
        <v>1.5627502573180299</v>
      </c>
      <c r="F346" s="103" t="s">
        <v>1345</v>
      </c>
      <c r="G346" s="103" t="b">
        <v>0</v>
      </c>
      <c r="H346" s="103" t="b">
        <v>0</v>
      </c>
      <c r="I346" s="103" t="b">
        <v>0</v>
      </c>
      <c r="J346" s="103" t="b">
        <v>0</v>
      </c>
      <c r="K346" s="103" t="b">
        <v>0</v>
      </c>
      <c r="L346" s="103" t="b">
        <v>0</v>
      </c>
    </row>
    <row r="347" spans="1:12" ht="15">
      <c r="A347" s="105" t="s">
        <v>559</v>
      </c>
      <c r="B347" s="103" t="s">
        <v>491</v>
      </c>
      <c r="C347" s="103">
        <v>2</v>
      </c>
      <c r="D347" s="107">
        <v>0.0005345628778915204</v>
      </c>
      <c r="E347" s="107">
        <v>2.4104257202200974</v>
      </c>
      <c r="F347" s="103" t="s">
        <v>1345</v>
      </c>
      <c r="G347" s="103" t="b">
        <v>0</v>
      </c>
      <c r="H347" s="103" t="b">
        <v>0</v>
      </c>
      <c r="I347" s="103" t="b">
        <v>0</v>
      </c>
      <c r="J347" s="103" t="b">
        <v>0</v>
      </c>
      <c r="K347" s="103" t="b">
        <v>0</v>
      </c>
      <c r="L347" s="103" t="b">
        <v>0</v>
      </c>
    </row>
    <row r="348" spans="1:12" ht="15">
      <c r="A348" s="105" t="s">
        <v>522</v>
      </c>
      <c r="B348" s="103" t="s">
        <v>360</v>
      </c>
      <c r="C348" s="103">
        <v>2</v>
      </c>
      <c r="D348" s="107">
        <v>0.000437784226335828</v>
      </c>
      <c r="E348" s="107">
        <v>1.755207223747155</v>
      </c>
      <c r="F348" s="103" t="s">
        <v>1345</v>
      </c>
      <c r="G348" s="103" t="b">
        <v>0</v>
      </c>
      <c r="H348" s="103" t="b">
        <v>0</v>
      </c>
      <c r="I348" s="103" t="b">
        <v>0</v>
      </c>
      <c r="J348" s="103" t="b">
        <v>0</v>
      </c>
      <c r="K348" s="103" t="b">
        <v>0</v>
      </c>
      <c r="L348" s="103" t="b">
        <v>0</v>
      </c>
    </row>
    <row r="349" spans="1:12" ht="15">
      <c r="A349" s="105" t="s">
        <v>1309</v>
      </c>
      <c r="B349" s="103" t="s">
        <v>431</v>
      </c>
      <c r="C349" s="103">
        <v>2</v>
      </c>
      <c r="D349" s="107">
        <v>0.0005345628778915204</v>
      </c>
      <c r="E349" s="107">
        <v>2.7906369619317033</v>
      </c>
      <c r="F349" s="103" t="s">
        <v>1345</v>
      </c>
      <c r="G349" s="103" t="b">
        <v>0</v>
      </c>
      <c r="H349" s="103" t="b">
        <v>0</v>
      </c>
      <c r="I349" s="103" t="b">
        <v>0</v>
      </c>
      <c r="J349" s="103" t="b">
        <v>0</v>
      </c>
      <c r="K349" s="103" t="b">
        <v>0</v>
      </c>
      <c r="L349" s="103" t="b">
        <v>0</v>
      </c>
    </row>
    <row r="350" spans="1:12" ht="15">
      <c r="A350" s="105" t="s">
        <v>890</v>
      </c>
      <c r="B350" s="103" t="s">
        <v>614</v>
      </c>
      <c r="C350" s="103">
        <v>2</v>
      </c>
      <c r="D350" s="107">
        <v>0.0005345628778915204</v>
      </c>
      <c r="E350" s="107">
        <v>2.915575698540003</v>
      </c>
      <c r="F350" s="103" t="s">
        <v>1345</v>
      </c>
      <c r="G350" s="103" t="b">
        <v>0</v>
      </c>
      <c r="H350" s="103" t="b">
        <v>0</v>
      </c>
      <c r="I350" s="103" t="b">
        <v>0</v>
      </c>
      <c r="J350" s="103" t="b">
        <v>0</v>
      </c>
      <c r="K350" s="103" t="b">
        <v>0</v>
      </c>
      <c r="L350" s="103" t="b">
        <v>0</v>
      </c>
    </row>
    <row r="351" spans="1:12" ht="15">
      <c r="A351" s="105" t="s">
        <v>614</v>
      </c>
      <c r="B351" s="103" t="s">
        <v>893</v>
      </c>
      <c r="C351" s="103">
        <v>2</v>
      </c>
      <c r="D351" s="107">
        <v>0.0005345628778915204</v>
      </c>
      <c r="E351" s="107">
        <v>2.915575698540003</v>
      </c>
      <c r="F351" s="103" t="s">
        <v>1345</v>
      </c>
      <c r="G351" s="103" t="b">
        <v>0</v>
      </c>
      <c r="H351" s="103" t="b">
        <v>0</v>
      </c>
      <c r="I351" s="103" t="b">
        <v>0</v>
      </c>
      <c r="J351" s="103" t="b">
        <v>0</v>
      </c>
      <c r="K351" s="103" t="b">
        <v>0</v>
      </c>
      <c r="L351" s="103" t="b">
        <v>0</v>
      </c>
    </row>
    <row r="352" spans="1:12" ht="15">
      <c r="A352" s="105" t="s">
        <v>535</v>
      </c>
      <c r="B352" s="103" t="s">
        <v>633</v>
      </c>
      <c r="C352" s="103">
        <v>2</v>
      </c>
      <c r="D352" s="107">
        <v>0.0005345628778915204</v>
      </c>
      <c r="E352" s="107">
        <v>2.614545702876022</v>
      </c>
      <c r="F352" s="103" t="s">
        <v>1345</v>
      </c>
      <c r="G352" s="103" t="b">
        <v>0</v>
      </c>
      <c r="H352" s="103" t="b">
        <v>0</v>
      </c>
      <c r="I352" s="103" t="b">
        <v>0</v>
      </c>
      <c r="J352" s="103" t="b">
        <v>0</v>
      </c>
      <c r="K352" s="103" t="b">
        <v>0</v>
      </c>
      <c r="L352" s="103" t="b">
        <v>0</v>
      </c>
    </row>
    <row r="353" spans="1:12" ht="15">
      <c r="A353" s="105" t="s">
        <v>699</v>
      </c>
      <c r="B353" s="103" t="s">
        <v>490</v>
      </c>
      <c r="C353" s="103">
        <v>2</v>
      </c>
      <c r="D353" s="107">
        <v>0.0005345628778915204</v>
      </c>
      <c r="E353" s="107">
        <v>2.5865169792757787</v>
      </c>
      <c r="F353" s="103" t="s">
        <v>1345</v>
      </c>
      <c r="G353" s="103" t="b">
        <v>0</v>
      </c>
      <c r="H353" s="103" t="b">
        <v>0</v>
      </c>
      <c r="I353" s="103" t="b">
        <v>0</v>
      </c>
      <c r="J353" s="103" t="b">
        <v>0</v>
      </c>
      <c r="K353" s="103" t="b">
        <v>0</v>
      </c>
      <c r="L353" s="103" t="b">
        <v>0</v>
      </c>
    </row>
    <row r="354" spans="1:12" ht="15">
      <c r="A354" s="105" t="s">
        <v>715</v>
      </c>
      <c r="B354" s="103" t="s">
        <v>626</v>
      </c>
      <c r="C354" s="103">
        <v>2</v>
      </c>
      <c r="D354" s="107">
        <v>0.0005345628778915204</v>
      </c>
      <c r="E354" s="107">
        <v>2.7906369619317033</v>
      </c>
      <c r="F354" s="103" t="s">
        <v>1345</v>
      </c>
      <c r="G354" s="103" t="b">
        <v>0</v>
      </c>
      <c r="H354" s="103" t="b">
        <v>0</v>
      </c>
      <c r="I354" s="103" t="b">
        <v>0</v>
      </c>
      <c r="J354" s="103" t="b">
        <v>0</v>
      </c>
      <c r="K354" s="103" t="b">
        <v>0</v>
      </c>
      <c r="L354" s="103" t="b">
        <v>0</v>
      </c>
    </row>
    <row r="355" spans="1:12" ht="15">
      <c r="A355" s="105" t="s">
        <v>626</v>
      </c>
      <c r="B355" s="103" t="s">
        <v>895</v>
      </c>
      <c r="C355" s="103">
        <v>2</v>
      </c>
      <c r="D355" s="107">
        <v>0.0005345628778915204</v>
      </c>
      <c r="E355" s="107">
        <v>2.915575698540003</v>
      </c>
      <c r="F355" s="103" t="s">
        <v>1345</v>
      </c>
      <c r="G355" s="103" t="b">
        <v>0</v>
      </c>
      <c r="H355" s="103" t="b">
        <v>0</v>
      </c>
      <c r="I355" s="103" t="b">
        <v>0</v>
      </c>
      <c r="J355" s="103" t="b">
        <v>0</v>
      </c>
      <c r="K355" s="103" t="b">
        <v>0</v>
      </c>
      <c r="L355" s="103" t="b">
        <v>0</v>
      </c>
    </row>
    <row r="356" spans="1:12" ht="15">
      <c r="A356" s="105" t="s">
        <v>895</v>
      </c>
      <c r="B356" s="103" t="s">
        <v>1323</v>
      </c>
      <c r="C356" s="103">
        <v>2</v>
      </c>
      <c r="D356" s="107">
        <v>0.0005345628778915204</v>
      </c>
      <c r="E356" s="107">
        <v>3.3135157072120407</v>
      </c>
      <c r="F356" s="103" t="s">
        <v>1345</v>
      </c>
      <c r="G356" s="103" t="b">
        <v>0</v>
      </c>
      <c r="H356" s="103" t="b">
        <v>0</v>
      </c>
      <c r="I356" s="103" t="b">
        <v>0</v>
      </c>
      <c r="J356" s="103" t="b">
        <v>0</v>
      </c>
      <c r="K356" s="103" t="b">
        <v>0</v>
      </c>
      <c r="L356" s="103" t="b">
        <v>0</v>
      </c>
    </row>
    <row r="357" spans="1:12" ht="15">
      <c r="A357" s="105" t="s">
        <v>412</v>
      </c>
      <c r="B357" s="103" t="s">
        <v>1329</v>
      </c>
      <c r="C357" s="103">
        <v>2</v>
      </c>
      <c r="D357" s="107">
        <v>0.0005345628778915204</v>
      </c>
      <c r="E357" s="107">
        <v>2.7114557158840786</v>
      </c>
      <c r="F357" s="103" t="s">
        <v>1345</v>
      </c>
      <c r="G357" s="103" t="b">
        <v>0</v>
      </c>
      <c r="H357" s="103" t="b">
        <v>0</v>
      </c>
      <c r="I357" s="103" t="b">
        <v>0</v>
      </c>
      <c r="J357" s="103" t="b">
        <v>0</v>
      </c>
      <c r="K357" s="103" t="b">
        <v>0</v>
      </c>
      <c r="L357" s="103" t="b">
        <v>0</v>
      </c>
    </row>
    <row r="358" spans="1:12" ht="15">
      <c r="A358" s="105" t="s">
        <v>412</v>
      </c>
      <c r="B358" s="103" t="s">
        <v>1331</v>
      </c>
      <c r="C358" s="103">
        <v>2</v>
      </c>
      <c r="D358" s="107">
        <v>0.0005345628778915204</v>
      </c>
      <c r="E358" s="107">
        <v>2.7114557158840786</v>
      </c>
      <c r="F358" s="103" t="s">
        <v>1345</v>
      </c>
      <c r="G358" s="103" t="b">
        <v>0</v>
      </c>
      <c r="H358" s="103" t="b">
        <v>0</v>
      </c>
      <c r="I358" s="103" t="b">
        <v>0</v>
      </c>
      <c r="J358" s="103" t="b">
        <v>0</v>
      </c>
      <c r="K358" s="103" t="b">
        <v>0</v>
      </c>
      <c r="L358" s="103" t="b">
        <v>0</v>
      </c>
    </row>
    <row r="359" spans="1:12" ht="15">
      <c r="A359" s="105" t="s">
        <v>384</v>
      </c>
      <c r="B359" s="103" t="s">
        <v>1334</v>
      </c>
      <c r="C359" s="103">
        <v>2</v>
      </c>
      <c r="D359" s="107">
        <v>0.0005345628778915204</v>
      </c>
      <c r="E359" s="107">
        <v>2.5353644568283973</v>
      </c>
      <c r="F359" s="103" t="s">
        <v>1345</v>
      </c>
      <c r="G359" s="103" t="b">
        <v>0</v>
      </c>
      <c r="H359" s="103" t="b">
        <v>0</v>
      </c>
      <c r="I359" s="103" t="b">
        <v>0</v>
      </c>
      <c r="J359" s="103" t="b">
        <v>0</v>
      </c>
      <c r="K359" s="103" t="b">
        <v>0</v>
      </c>
      <c r="L359" s="103" t="b">
        <v>0</v>
      </c>
    </row>
    <row r="360" spans="1:12" ht="15">
      <c r="A360" s="105" t="s">
        <v>412</v>
      </c>
      <c r="B360" s="103" t="s">
        <v>724</v>
      </c>
      <c r="C360" s="103">
        <v>2</v>
      </c>
      <c r="D360" s="107">
        <v>0.0005345628778915204</v>
      </c>
      <c r="E360" s="107">
        <v>2.4104257202200974</v>
      </c>
      <c r="F360" s="103" t="s">
        <v>1345</v>
      </c>
      <c r="G360" s="103" t="b">
        <v>0</v>
      </c>
      <c r="H360" s="103" t="b">
        <v>0</v>
      </c>
      <c r="I360" s="103" t="b">
        <v>0</v>
      </c>
      <c r="J360" s="103" t="b">
        <v>0</v>
      </c>
      <c r="K360" s="103" t="b">
        <v>0</v>
      </c>
      <c r="L360" s="103" t="b">
        <v>0</v>
      </c>
    </row>
    <row r="361" spans="1:12" ht="15">
      <c r="A361" s="105" t="s">
        <v>711</v>
      </c>
      <c r="B361" s="103" t="s">
        <v>1339</v>
      </c>
      <c r="C361" s="103">
        <v>2</v>
      </c>
      <c r="D361" s="107">
        <v>0.0005345628778915204</v>
      </c>
      <c r="E361" s="107">
        <v>3.188576970603741</v>
      </c>
      <c r="F361" s="103" t="s">
        <v>1345</v>
      </c>
      <c r="G361" s="103" t="b">
        <v>0</v>
      </c>
      <c r="H361" s="103" t="b">
        <v>0</v>
      </c>
      <c r="I361" s="103" t="b">
        <v>0</v>
      </c>
      <c r="J361" s="103" t="b">
        <v>0</v>
      </c>
      <c r="K361" s="103" t="b">
        <v>1</v>
      </c>
      <c r="L361" s="103" t="b">
        <v>0</v>
      </c>
    </row>
    <row r="362" spans="1:12" ht="15">
      <c r="A362" s="105" t="s">
        <v>387</v>
      </c>
      <c r="B362" s="103" t="s">
        <v>420</v>
      </c>
      <c r="C362" s="103">
        <v>5</v>
      </c>
      <c r="D362" s="107">
        <v>0.003385469547399057</v>
      </c>
      <c r="E362" s="107">
        <v>2.45484486000851</v>
      </c>
      <c r="F362" s="103" t="s">
        <v>332</v>
      </c>
      <c r="G362" s="103" t="b">
        <v>0</v>
      </c>
      <c r="H362" s="103" t="b">
        <v>0</v>
      </c>
      <c r="I362" s="103" t="b">
        <v>0</v>
      </c>
      <c r="J362" s="103" t="b">
        <v>0</v>
      </c>
      <c r="K362" s="103" t="b">
        <v>0</v>
      </c>
      <c r="L362" s="103" t="b">
        <v>0</v>
      </c>
    </row>
    <row r="363" spans="1:12" ht="15">
      <c r="A363" s="105" t="s">
        <v>420</v>
      </c>
      <c r="B363" s="103" t="s">
        <v>359</v>
      </c>
      <c r="C363" s="103">
        <v>5</v>
      </c>
      <c r="D363" s="107">
        <v>0.003385469547399057</v>
      </c>
      <c r="E363" s="107">
        <v>2.45484486000851</v>
      </c>
      <c r="F363" s="103" t="s">
        <v>332</v>
      </c>
      <c r="G363" s="103" t="b">
        <v>0</v>
      </c>
      <c r="H363" s="103" t="b">
        <v>0</v>
      </c>
      <c r="I363" s="103" t="b">
        <v>0</v>
      </c>
      <c r="J363" s="103" t="b">
        <v>0</v>
      </c>
      <c r="K363" s="103" t="b">
        <v>0</v>
      </c>
      <c r="L363" s="103" t="b">
        <v>0</v>
      </c>
    </row>
    <row r="364" spans="1:12" ht="15">
      <c r="A364" s="105" t="s">
        <v>381</v>
      </c>
      <c r="B364" s="103" t="s">
        <v>428</v>
      </c>
      <c r="C364" s="103">
        <v>4</v>
      </c>
      <c r="D364" s="107">
        <v>0.0035422537422516035</v>
      </c>
      <c r="E364" s="107">
        <v>1.5797835966168101</v>
      </c>
      <c r="F364" s="103" t="s">
        <v>332</v>
      </c>
      <c r="G364" s="103" t="b">
        <v>0</v>
      </c>
      <c r="H364" s="103" t="b">
        <v>0</v>
      </c>
      <c r="I364" s="103" t="b">
        <v>0</v>
      </c>
      <c r="J364" s="103" t="b">
        <v>0</v>
      </c>
      <c r="K364" s="103" t="b">
        <v>1</v>
      </c>
      <c r="L364" s="103" t="b">
        <v>0</v>
      </c>
    </row>
    <row r="365" spans="1:12" ht="15">
      <c r="A365" s="105" t="s">
        <v>381</v>
      </c>
      <c r="B365" s="103" t="s">
        <v>561</v>
      </c>
      <c r="C365" s="103">
        <v>4</v>
      </c>
      <c r="D365" s="107">
        <v>0.0035422537422516035</v>
      </c>
      <c r="E365" s="107">
        <v>1.9777236052888478</v>
      </c>
      <c r="F365" s="103" t="s">
        <v>332</v>
      </c>
      <c r="G365" s="103" t="b">
        <v>0</v>
      </c>
      <c r="H365" s="103" t="b">
        <v>0</v>
      </c>
      <c r="I365" s="103" t="b">
        <v>0</v>
      </c>
      <c r="J365" s="103" t="b">
        <v>0</v>
      </c>
      <c r="K365" s="103" t="b">
        <v>0</v>
      </c>
      <c r="L365" s="103" t="b">
        <v>0</v>
      </c>
    </row>
    <row r="366" spans="1:12" ht="15">
      <c r="A366" s="105" t="s">
        <v>663</v>
      </c>
      <c r="B366" s="103" t="s">
        <v>664</v>
      </c>
      <c r="C366" s="103">
        <v>4</v>
      </c>
      <c r="D366" s="107">
        <v>0.0035422537422516035</v>
      </c>
      <c r="E366" s="107">
        <v>2.5517548730165664</v>
      </c>
      <c r="F366" s="103" t="s">
        <v>332</v>
      </c>
      <c r="G366" s="103" t="b">
        <v>0</v>
      </c>
      <c r="H366" s="103" t="b">
        <v>0</v>
      </c>
      <c r="I366" s="103" t="b">
        <v>0</v>
      </c>
      <c r="J366" s="103" t="b">
        <v>0</v>
      </c>
      <c r="K366" s="103" t="b">
        <v>0</v>
      </c>
      <c r="L366" s="103" t="b">
        <v>0</v>
      </c>
    </row>
    <row r="367" spans="1:12" ht="15">
      <c r="A367" s="105" t="s">
        <v>393</v>
      </c>
      <c r="B367" s="103" t="s">
        <v>445</v>
      </c>
      <c r="C367" s="103">
        <v>3</v>
      </c>
      <c r="D367" s="107">
        <v>0.0016654411625342796</v>
      </c>
      <c r="E367" s="107">
        <v>1.9496948816886044</v>
      </c>
      <c r="F367" s="103" t="s">
        <v>332</v>
      </c>
      <c r="G367" s="103" t="b">
        <v>0</v>
      </c>
      <c r="H367" s="103" t="b">
        <v>0</v>
      </c>
      <c r="I367" s="103" t="b">
        <v>0</v>
      </c>
      <c r="J367" s="103" t="b">
        <v>0</v>
      </c>
      <c r="K367" s="103" t="b">
        <v>0</v>
      </c>
      <c r="L367" s="103" t="b">
        <v>0</v>
      </c>
    </row>
    <row r="368" spans="1:12" ht="15">
      <c r="A368" s="105" t="s">
        <v>564</v>
      </c>
      <c r="B368" s="103" t="s">
        <v>565</v>
      </c>
      <c r="C368" s="103">
        <v>3</v>
      </c>
      <c r="D368" s="107">
        <v>0.0020312817284394344</v>
      </c>
      <c r="E368" s="107">
        <v>2.0746336182969043</v>
      </c>
      <c r="F368" s="103" t="s">
        <v>332</v>
      </c>
      <c r="G368" s="103" t="b">
        <v>0</v>
      </c>
      <c r="H368" s="103" t="b">
        <v>0</v>
      </c>
      <c r="I368" s="103" t="b">
        <v>0</v>
      </c>
      <c r="J368" s="103" t="b">
        <v>0</v>
      </c>
      <c r="K368" s="103" t="b">
        <v>0</v>
      </c>
      <c r="L368" s="103" t="b">
        <v>0</v>
      </c>
    </row>
    <row r="369" spans="1:12" ht="15">
      <c r="A369" s="105" t="s">
        <v>629</v>
      </c>
      <c r="B369" s="103" t="s">
        <v>398</v>
      </c>
      <c r="C369" s="103">
        <v>3</v>
      </c>
      <c r="D369" s="107">
        <v>0.002656690306688703</v>
      </c>
      <c r="E369" s="107">
        <v>2.551754873016567</v>
      </c>
      <c r="F369" s="103" t="s">
        <v>332</v>
      </c>
      <c r="G369" s="103" t="b">
        <v>0</v>
      </c>
      <c r="H369" s="103" t="b">
        <v>0</v>
      </c>
      <c r="I369" s="103" t="b">
        <v>0</v>
      </c>
      <c r="J369" s="103" t="b">
        <v>0</v>
      </c>
      <c r="K369" s="103" t="b">
        <v>0</v>
      </c>
      <c r="L369" s="103" t="b">
        <v>0</v>
      </c>
    </row>
    <row r="370" spans="1:12" ht="15">
      <c r="A370" s="105" t="s">
        <v>379</v>
      </c>
      <c r="B370" s="103" t="s">
        <v>365</v>
      </c>
      <c r="C370" s="103">
        <v>3</v>
      </c>
      <c r="D370" s="107">
        <v>0.002656690306688703</v>
      </c>
      <c r="E370" s="107">
        <v>1.1452146925826114</v>
      </c>
      <c r="F370" s="103" t="s">
        <v>332</v>
      </c>
      <c r="G370" s="103" t="b">
        <v>0</v>
      </c>
      <c r="H370" s="103" t="b">
        <v>0</v>
      </c>
      <c r="I370" s="103" t="b">
        <v>0</v>
      </c>
      <c r="J370" s="103" t="b">
        <v>0</v>
      </c>
      <c r="K370" s="103" t="b">
        <v>0</v>
      </c>
      <c r="L370" s="103" t="b">
        <v>0</v>
      </c>
    </row>
    <row r="371" spans="1:12" ht="15">
      <c r="A371" s="105" t="s">
        <v>441</v>
      </c>
      <c r="B371" s="103" t="s">
        <v>712</v>
      </c>
      <c r="C371" s="103">
        <v>3</v>
      </c>
      <c r="D371" s="107">
        <v>0.002656690306688703</v>
      </c>
      <c r="E371" s="107">
        <v>2.676693609624867</v>
      </c>
      <c r="F371" s="103" t="s">
        <v>332</v>
      </c>
      <c r="G371" s="103" t="b">
        <v>0</v>
      </c>
      <c r="H371" s="103" t="b">
        <v>0</v>
      </c>
      <c r="I371" s="103" t="b">
        <v>0</v>
      </c>
      <c r="J371" s="103" t="b">
        <v>0</v>
      </c>
      <c r="K371" s="103" t="b">
        <v>0</v>
      </c>
      <c r="L371" s="103" t="b">
        <v>0</v>
      </c>
    </row>
    <row r="372" spans="1:12" ht="15">
      <c r="A372" s="105" t="s">
        <v>712</v>
      </c>
      <c r="B372" s="103" t="s">
        <v>565</v>
      </c>
      <c r="C372" s="103">
        <v>3</v>
      </c>
      <c r="D372" s="107">
        <v>0.002656690306688703</v>
      </c>
      <c r="E372" s="107">
        <v>2.3756636139608855</v>
      </c>
      <c r="F372" s="103" t="s">
        <v>332</v>
      </c>
      <c r="G372" s="103" t="b">
        <v>0</v>
      </c>
      <c r="H372" s="103" t="b">
        <v>0</v>
      </c>
      <c r="I372" s="103" t="b">
        <v>0</v>
      </c>
      <c r="J372" s="103" t="b">
        <v>0</v>
      </c>
      <c r="K372" s="103" t="b">
        <v>0</v>
      </c>
      <c r="L372" s="103" t="b">
        <v>0</v>
      </c>
    </row>
    <row r="373" spans="1:12" ht="15">
      <c r="A373" s="105" t="s">
        <v>352</v>
      </c>
      <c r="B373" s="103" t="s">
        <v>354</v>
      </c>
      <c r="C373" s="103">
        <v>3</v>
      </c>
      <c r="D373" s="107">
        <v>0.0020312817284394344</v>
      </c>
      <c r="E373" s="107">
        <v>2.676693609624867</v>
      </c>
      <c r="F373" s="103" t="s">
        <v>332</v>
      </c>
      <c r="G373" s="103" t="b">
        <v>0</v>
      </c>
      <c r="H373" s="103" t="b">
        <v>0</v>
      </c>
      <c r="I373" s="103" t="b">
        <v>0</v>
      </c>
      <c r="J373" s="103" t="b">
        <v>0</v>
      </c>
      <c r="K373" s="103" t="b">
        <v>0</v>
      </c>
      <c r="L373" s="103" t="b">
        <v>0</v>
      </c>
    </row>
    <row r="374" spans="1:12" ht="15">
      <c r="A374" s="105" t="s">
        <v>373</v>
      </c>
      <c r="B374" s="103" t="s">
        <v>369</v>
      </c>
      <c r="C374" s="103">
        <v>3</v>
      </c>
      <c r="D374" s="107">
        <v>0.0020312817284394344</v>
      </c>
      <c r="E374" s="107">
        <v>2.676693609624867</v>
      </c>
      <c r="F374" s="103" t="s">
        <v>332</v>
      </c>
      <c r="G374" s="103" t="b">
        <v>0</v>
      </c>
      <c r="H374" s="103" t="b">
        <v>0</v>
      </c>
      <c r="I374" s="103" t="b">
        <v>0</v>
      </c>
      <c r="J374" s="103" t="b">
        <v>0</v>
      </c>
      <c r="K374" s="103" t="b">
        <v>0</v>
      </c>
      <c r="L374" s="103" t="b">
        <v>0</v>
      </c>
    </row>
    <row r="375" spans="1:12" ht="15">
      <c r="A375" s="105" t="s">
        <v>390</v>
      </c>
      <c r="B375" s="103" t="s">
        <v>381</v>
      </c>
      <c r="C375" s="103">
        <v>3</v>
      </c>
      <c r="D375" s="107">
        <v>0.002656690306688703</v>
      </c>
      <c r="E375" s="107">
        <v>1.882748092057991</v>
      </c>
      <c r="F375" s="103" t="s">
        <v>332</v>
      </c>
      <c r="G375" s="103" t="b">
        <v>0</v>
      </c>
      <c r="H375" s="103" t="b">
        <v>0</v>
      </c>
      <c r="I375" s="103" t="b">
        <v>0</v>
      </c>
      <c r="J375" s="103" t="b">
        <v>0</v>
      </c>
      <c r="K375" s="103" t="b">
        <v>0</v>
      </c>
      <c r="L375" s="103" t="b">
        <v>0</v>
      </c>
    </row>
    <row r="376" spans="1:12" ht="15">
      <c r="A376" s="105" t="s">
        <v>956</v>
      </c>
      <c r="B376" s="103" t="s">
        <v>957</v>
      </c>
      <c r="C376" s="103">
        <v>2</v>
      </c>
      <c r="D376" s="107">
        <v>0.0017711268711258017</v>
      </c>
      <c r="E376" s="107">
        <v>2.8527848686805477</v>
      </c>
      <c r="F376" s="103" t="s">
        <v>332</v>
      </c>
      <c r="G376" s="103" t="b">
        <v>0</v>
      </c>
      <c r="H376" s="103" t="b">
        <v>0</v>
      </c>
      <c r="I376" s="103" t="b">
        <v>0</v>
      </c>
      <c r="J376" s="103" t="b">
        <v>0</v>
      </c>
      <c r="K376" s="103" t="b">
        <v>0</v>
      </c>
      <c r="L376" s="103" t="b">
        <v>0</v>
      </c>
    </row>
    <row r="377" spans="1:12" ht="15">
      <c r="A377" s="105" t="s">
        <v>367</v>
      </c>
      <c r="B377" s="103" t="s">
        <v>395</v>
      </c>
      <c r="C377" s="103">
        <v>2</v>
      </c>
      <c r="D377" s="107">
        <v>0.001354187818959623</v>
      </c>
      <c r="E377" s="107">
        <v>2.0746336182969043</v>
      </c>
      <c r="F377" s="103" t="s">
        <v>332</v>
      </c>
      <c r="G377" s="103" t="b">
        <v>0</v>
      </c>
      <c r="H377" s="103" t="b">
        <v>0</v>
      </c>
      <c r="I377" s="103" t="b">
        <v>0</v>
      </c>
      <c r="J377" s="103" t="b">
        <v>0</v>
      </c>
      <c r="K377" s="103" t="b">
        <v>0</v>
      </c>
      <c r="L377" s="103" t="b">
        <v>0</v>
      </c>
    </row>
    <row r="378" spans="1:12" ht="15">
      <c r="A378" s="105" t="s">
        <v>364</v>
      </c>
      <c r="B378" s="103" t="s">
        <v>503</v>
      </c>
      <c r="C378" s="103">
        <v>2</v>
      </c>
      <c r="D378" s="107">
        <v>0.001354187818959623</v>
      </c>
      <c r="E378" s="107">
        <v>2.132625565274591</v>
      </c>
      <c r="F378" s="103" t="s">
        <v>332</v>
      </c>
      <c r="G378" s="103" t="b">
        <v>0</v>
      </c>
      <c r="H378" s="103" t="b">
        <v>0</v>
      </c>
      <c r="I378" s="103" t="b">
        <v>0</v>
      </c>
      <c r="J378" s="103" t="b">
        <v>0</v>
      </c>
      <c r="K378" s="103" t="b">
        <v>0</v>
      </c>
      <c r="L378" s="103" t="b">
        <v>0</v>
      </c>
    </row>
    <row r="379" spans="1:12" ht="15">
      <c r="A379" s="105" t="s">
        <v>453</v>
      </c>
      <c r="B379" s="103" t="s">
        <v>529</v>
      </c>
      <c r="C379" s="103">
        <v>2</v>
      </c>
      <c r="D379" s="107">
        <v>0.001354187818959623</v>
      </c>
      <c r="E379" s="107">
        <v>2.5006023505691855</v>
      </c>
      <c r="F379" s="103" t="s">
        <v>332</v>
      </c>
      <c r="G379" s="103" t="b">
        <v>0</v>
      </c>
      <c r="H379" s="103" t="b">
        <v>0</v>
      </c>
      <c r="I379" s="103" t="b">
        <v>0</v>
      </c>
      <c r="J379" s="103" t="b">
        <v>0</v>
      </c>
      <c r="K379" s="103" t="b">
        <v>0</v>
      </c>
      <c r="L379" s="103" t="b">
        <v>0</v>
      </c>
    </row>
    <row r="380" spans="1:12" ht="15">
      <c r="A380" s="105" t="s">
        <v>722</v>
      </c>
      <c r="B380" s="103" t="s">
        <v>884</v>
      </c>
      <c r="C380" s="103">
        <v>2</v>
      </c>
      <c r="D380" s="107">
        <v>0.0017711268711258017</v>
      </c>
      <c r="E380" s="107">
        <v>2.3756636139608855</v>
      </c>
      <c r="F380" s="103" t="s">
        <v>332</v>
      </c>
      <c r="G380" s="103" t="b">
        <v>0</v>
      </c>
      <c r="H380" s="103" t="b">
        <v>0</v>
      </c>
      <c r="I380" s="103" t="b">
        <v>0</v>
      </c>
      <c r="J380" s="103" t="b">
        <v>0</v>
      </c>
      <c r="K380" s="103" t="b">
        <v>0</v>
      </c>
      <c r="L380" s="103" t="b">
        <v>0</v>
      </c>
    </row>
    <row r="381" spans="1:12" ht="15">
      <c r="A381" s="105" t="s">
        <v>878</v>
      </c>
      <c r="B381" s="103" t="s">
        <v>419</v>
      </c>
      <c r="C381" s="103">
        <v>2</v>
      </c>
      <c r="D381" s="107">
        <v>0.0017711268711258017</v>
      </c>
      <c r="E381" s="107">
        <v>2.5006023505691855</v>
      </c>
      <c r="F381" s="103" t="s">
        <v>332</v>
      </c>
      <c r="G381" s="103" t="b">
        <v>0</v>
      </c>
      <c r="H381" s="103" t="b">
        <v>0</v>
      </c>
      <c r="I381" s="103" t="b">
        <v>0</v>
      </c>
      <c r="J381" s="103" t="b">
        <v>0</v>
      </c>
      <c r="K381" s="103" t="b">
        <v>0</v>
      </c>
      <c r="L381" s="103" t="b">
        <v>0</v>
      </c>
    </row>
    <row r="382" spans="1:12" ht="15">
      <c r="A382" s="105" t="s">
        <v>1278</v>
      </c>
      <c r="B382" s="103" t="s">
        <v>1279</v>
      </c>
      <c r="C382" s="103">
        <v>2</v>
      </c>
      <c r="D382" s="107">
        <v>0.0017711268711258017</v>
      </c>
      <c r="E382" s="107">
        <v>2.8527848686805477</v>
      </c>
      <c r="F382" s="103" t="s">
        <v>332</v>
      </c>
      <c r="G382" s="103" t="b">
        <v>0</v>
      </c>
      <c r="H382" s="103" t="b">
        <v>0</v>
      </c>
      <c r="I382" s="103" t="b">
        <v>0</v>
      </c>
      <c r="J382" s="103" t="b">
        <v>0</v>
      </c>
      <c r="K382" s="103" t="b">
        <v>0</v>
      </c>
      <c r="L382" s="103" t="b">
        <v>0</v>
      </c>
    </row>
    <row r="383" spans="1:12" ht="15">
      <c r="A383" s="105" t="s">
        <v>1279</v>
      </c>
      <c r="B383" s="103" t="s">
        <v>387</v>
      </c>
      <c r="C383" s="103">
        <v>2</v>
      </c>
      <c r="D383" s="107">
        <v>0.0017711268711258017</v>
      </c>
      <c r="E383" s="107">
        <v>2.45484486000851</v>
      </c>
      <c r="F383" s="103" t="s">
        <v>332</v>
      </c>
      <c r="G383" s="103" t="b">
        <v>0</v>
      </c>
      <c r="H383" s="103" t="b">
        <v>0</v>
      </c>
      <c r="I383" s="103" t="b">
        <v>0</v>
      </c>
      <c r="J383" s="103" t="b">
        <v>0</v>
      </c>
      <c r="K383" s="103" t="b">
        <v>0</v>
      </c>
      <c r="L383" s="103" t="b">
        <v>0</v>
      </c>
    </row>
    <row r="384" spans="1:12" ht="15">
      <c r="A384" s="105" t="s">
        <v>887</v>
      </c>
      <c r="B384" s="103" t="s">
        <v>1280</v>
      </c>
      <c r="C384" s="103">
        <v>2</v>
      </c>
      <c r="D384" s="107">
        <v>0.0017711268711258017</v>
      </c>
      <c r="E384" s="107">
        <v>2.8527848686805477</v>
      </c>
      <c r="F384" s="103" t="s">
        <v>332</v>
      </c>
      <c r="G384" s="103" t="b">
        <v>1</v>
      </c>
      <c r="H384" s="103" t="b">
        <v>0</v>
      </c>
      <c r="I384" s="103" t="b">
        <v>0</v>
      </c>
      <c r="J384" s="103" t="b">
        <v>0</v>
      </c>
      <c r="K384" s="103" t="b">
        <v>0</v>
      </c>
      <c r="L384" s="103" t="b">
        <v>0</v>
      </c>
    </row>
    <row r="385" spans="1:12" ht="15">
      <c r="A385" s="105" t="s">
        <v>721</v>
      </c>
      <c r="B385" s="103" t="s">
        <v>721</v>
      </c>
      <c r="C385" s="103">
        <v>2</v>
      </c>
      <c r="D385" s="107">
        <v>0.0017711268711258017</v>
      </c>
      <c r="E385" s="107">
        <v>2.2507248773525856</v>
      </c>
      <c r="F385" s="103" t="s">
        <v>332</v>
      </c>
      <c r="G385" s="103" t="b">
        <v>0</v>
      </c>
      <c r="H385" s="103" t="b">
        <v>0</v>
      </c>
      <c r="I385" s="103" t="b">
        <v>0</v>
      </c>
      <c r="J385" s="103" t="b">
        <v>0</v>
      </c>
      <c r="K385" s="103" t="b">
        <v>0</v>
      </c>
      <c r="L385" s="103" t="b">
        <v>0</v>
      </c>
    </row>
    <row r="386" spans="1:12" ht="15">
      <c r="A386" s="105" t="s">
        <v>429</v>
      </c>
      <c r="B386" s="103" t="s">
        <v>430</v>
      </c>
      <c r="C386" s="103">
        <v>2</v>
      </c>
      <c r="D386" s="107">
        <v>0.001354187818959623</v>
      </c>
      <c r="E386" s="107">
        <v>2.8527848686805477</v>
      </c>
      <c r="F386" s="103" t="s">
        <v>332</v>
      </c>
      <c r="G386" s="103" t="b">
        <v>0</v>
      </c>
      <c r="H386" s="103" t="b">
        <v>0</v>
      </c>
      <c r="I386" s="103" t="b">
        <v>0</v>
      </c>
      <c r="J386" s="103" t="b">
        <v>0</v>
      </c>
      <c r="K386" s="103" t="b">
        <v>0</v>
      </c>
      <c r="L386" s="103" t="b">
        <v>0</v>
      </c>
    </row>
    <row r="387" spans="1:12" ht="15">
      <c r="A387" s="105" t="s">
        <v>430</v>
      </c>
      <c r="B387" s="103" t="s">
        <v>363</v>
      </c>
      <c r="C387" s="103">
        <v>2</v>
      </c>
      <c r="D387" s="107">
        <v>0.001354187818959623</v>
      </c>
      <c r="E387" s="107">
        <v>2.2507248773525856</v>
      </c>
      <c r="F387" s="103" t="s">
        <v>332</v>
      </c>
      <c r="G387" s="103" t="b">
        <v>0</v>
      </c>
      <c r="H387" s="103" t="b">
        <v>0</v>
      </c>
      <c r="I387" s="103" t="b">
        <v>0</v>
      </c>
      <c r="J387" s="103" t="b">
        <v>0</v>
      </c>
      <c r="K387" s="103" t="b">
        <v>0</v>
      </c>
      <c r="L387" s="103" t="b">
        <v>0</v>
      </c>
    </row>
    <row r="388" spans="1:12" ht="15">
      <c r="A388" s="105" t="s">
        <v>433</v>
      </c>
      <c r="B388" s="103" t="s">
        <v>552</v>
      </c>
      <c r="C388" s="103">
        <v>2</v>
      </c>
      <c r="D388" s="107">
        <v>0.001354187818959623</v>
      </c>
      <c r="E388" s="107">
        <v>2.0746336182969043</v>
      </c>
      <c r="F388" s="103" t="s">
        <v>332</v>
      </c>
      <c r="G388" s="103" t="b">
        <v>0</v>
      </c>
      <c r="H388" s="103" t="b">
        <v>0</v>
      </c>
      <c r="I388" s="103" t="b">
        <v>0</v>
      </c>
      <c r="J388" s="103" t="b">
        <v>0</v>
      </c>
      <c r="K388" s="103" t="b">
        <v>0</v>
      </c>
      <c r="L388" s="103" t="b">
        <v>0</v>
      </c>
    </row>
    <row r="389" spans="1:12" ht="15">
      <c r="A389" s="105" t="s">
        <v>879</v>
      </c>
      <c r="B389" s="103" t="s">
        <v>1262</v>
      </c>
      <c r="C389" s="103">
        <v>2</v>
      </c>
      <c r="D389" s="107">
        <v>0.0017711268711258017</v>
      </c>
      <c r="E389" s="107">
        <v>2.8527848686805477</v>
      </c>
      <c r="F389" s="103" t="s">
        <v>332</v>
      </c>
      <c r="G389" s="103" t="b">
        <v>0</v>
      </c>
      <c r="H389" s="103" t="b">
        <v>0</v>
      </c>
      <c r="I389" s="103" t="b">
        <v>0</v>
      </c>
      <c r="J389" s="103" t="b">
        <v>0</v>
      </c>
      <c r="K389" s="103" t="b">
        <v>0</v>
      </c>
      <c r="L389" s="103" t="b">
        <v>0</v>
      </c>
    </row>
    <row r="390" spans="1:12" ht="15">
      <c r="A390" s="105" t="s">
        <v>565</v>
      </c>
      <c r="B390" s="103" t="s">
        <v>591</v>
      </c>
      <c r="C390" s="103">
        <v>2</v>
      </c>
      <c r="D390" s="107">
        <v>0.001354187818959623</v>
      </c>
      <c r="E390" s="107">
        <v>2.0746336182969043</v>
      </c>
      <c r="F390" s="103" t="s">
        <v>332</v>
      </c>
      <c r="G390" s="103" t="b">
        <v>0</v>
      </c>
      <c r="H390" s="103" t="b">
        <v>0</v>
      </c>
      <c r="I390" s="103" t="b">
        <v>0</v>
      </c>
      <c r="J390" s="103" t="b">
        <v>0</v>
      </c>
      <c r="K390" s="103" t="b">
        <v>0</v>
      </c>
      <c r="L390" s="103" t="b">
        <v>0</v>
      </c>
    </row>
    <row r="391" spans="1:12" ht="15">
      <c r="A391" s="105" t="s">
        <v>591</v>
      </c>
      <c r="B391" s="103" t="s">
        <v>584</v>
      </c>
      <c r="C391" s="103">
        <v>2</v>
      </c>
      <c r="D391" s="107">
        <v>0.001354187818959623</v>
      </c>
      <c r="E391" s="107">
        <v>2.153814864344529</v>
      </c>
      <c r="F391" s="103" t="s">
        <v>332</v>
      </c>
      <c r="G391" s="103" t="b">
        <v>0</v>
      </c>
      <c r="H391" s="103" t="b">
        <v>0</v>
      </c>
      <c r="I391" s="103" t="b">
        <v>0</v>
      </c>
      <c r="J391" s="103" t="b">
        <v>0</v>
      </c>
      <c r="K391" s="103" t="b">
        <v>0</v>
      </c>
      <c r="L391" s="103" t="b">
        <v>0</v>
      </c>
    </row>
    <row r="392" spans="1:12" ht="15">
      <c r="A392" s="105" t="s">
        <v>720</v>
      </c>
      <c r="B392" s="103" t="s">
        <v>1268</v>
      </c>
      <c r="C392" s="103">
        <v>2</v>
      </c>
      <c r="D392" s="107">
        <v>0.0017711268711258017</v>
      </c>
      <c r="E392" s="107">
        <v>2.676693609624867</v>
      </c>
      <c r="F392" s="103" t="s">
        <v>332</v>
      </c>
      <c r="G392" s="103" t="b">
        <v>0</v>
      </c>
      <c r="H392" s="103" t="b">
        <v>0</v>
      </c>
      <c r="I392" s="103" t="b">
        <v>0</v>
      </c>
      <c r="J392" s="103" t="b">
        <v>0</v>
      </c>
      <c r="K392" s="103" t="b">
        <v>0</v>
      </c>
      <c r="L392" s="103" t="b">
        <v>0</v>
      </c>
    </row>
    <row r="393" spans="1:12" ht="15">
      <c r="A393" s="105" t="s">
        <v>437</v>
      </c>
      <c r="B393" s="103" t="s">
        <v>397</v>
      </c>
      <c r="C393" s="103">
        <v>2</v>
      </c>
      <c r="D393" s="107">
        <v>0.0017711268711258017</v>
      </c>
      <c r="E393" s="107">
        <v>1.9777236052888476</v>
      </c>
      <c r="F393" s="103" t="s">
        <v>332</v>
      </c>
      <c r="G393" s="103" t="b">
        <v>0</v>
      </c>
      <c r="H393" s="103" t="b">
        <v>0</v>
      </c>
      <c r="I393" s="103" t="b">
        <v>0</v>
      </c>
      <c r="J393" s="103" t="b">
        <v>0</v>
      </c>
      <c r="K393" s="103" t="b">
        <v>0</v>
      </c>
      <c r="L393" s="103" t="b">
        <v>0</v>
      </c>
    </row>
    <row r="394" spans="1:12" ht="15">
      <c r="A394" s="105" t="s">
        <v>1203</v>
      </c>
      <c r="B394" s="103" t="s">
        <v>872</v>
      </c>
      <c r="C394" s="103">
        <v>2</v>
      </c>
      <c r="D394" s="107">
        <v>0.001354187818959623</v>
      </c>
      <c r="E394" s="107">
        <v>2.676693609624867</v>
      </c>
      <c r="F394" s="103" t="s">
        <v>332</v>
      </c>
      <c r="G394" s="103" t="b">
        <v>0</v>
      </c>
      <c r="H394" s="103" t="b">
        <v>0</v>
      </c>
      <c r="I394" s="103" t="b">
        <v>0</v>
      </c>
      <c r="J394" s="103" t="b">
        <v>0</v>
      </c>
      <c r="K394" s="103" t="b">
        <v>0</v>
      </c>
      <c r="L394" s="103" t="b">
        <v>0</v>
      </c>
    </row>
    <row r="395" spans="1:12" ht="15">
      <c r="A395" s="105" t="s">
        <v>638</v>
      </c>
      <c r="B395" s="103" t="s">
        <v>863</v>
      </c>
      <c r="C395" s="103">
        <v>2</v>
      </c>
      <c r="D395" s="107">
        <v>0.0017711268711258017</v>
      </c>
      <c r="E395" s="107">
        <v>2.8527848686805477</v>
      </c>
      <c r="F395" s="103" t="s">
        <v>332</v>
      </c>
      <c r="G395" s="103" t="b">
        <v>0</v>
      </c>
      <c r="H395" s="103" t="b">
        <v>0</v>
      </c>
      <c r="I395" s="103" t="b">
        <v>0</v>
      </c>
      <c r="J395" s="103" t="b">
        <v>0</v>
      </c>
      <c r="K395" s="103" t="b">
        <v>0</v>
      </c>
      <c r="L395" s="103" t="b">
        <v>0</v>
      </c>
    </row>
    <row r="396" spans="1:12" ht="15">
      <c r="A396" s="105" t="s">
        <v>436</v>
      </c>
      <c r="B396" s="103" t="s">
        <v>452</v>
      </c>
      <c r="C396" s="103">
        <v>2</v>
      </c>
      <c r="D396" s="107">
        <v>0.0017711268711258017</v>
      </c>
      <c r="E396" s="107">
        <v>1.8527848686805477</v>
      </c>
      <c r="F396" s="103" t="s">
        <v>332</v>
      </c>
      <c r="G396" s="103" t="b">
        <v>0</v>
      </c>
      <c r="H396" s="103" t="b">
        <v>0</v>
      </c>
      <c r="I396" s="103" t="b">
        <v>0</v>
      </c>
      <c r="J396" s="103" t="b">
        <v>0</v>
      </c>
      <c r="K396" s="103" t="b">
        <v>0</v>
      </c>
      <c r="L396" s="103" t="b">
        <v>0</v>
      </c>
    </row>
    <row r="397" spans="1:12" ht="15">
      <c r="A397" s="105" t="s">
        <v>374</v>
      </c>
      <c r="B397" s="103" t="s">
        <v>1201</v>
      </c>
      <c r="C397" s="103">
        <v>2</v>
      </c>
      <c r="D397" s="107">
        <v>0.001354187818959623</v>
      </c>
      <c r="E397" s="107">
        <v>2.007686828666291</v>
      </c>
      <c r="F397" s="103" t="s">
        <v>332</v>
      </c>
      <c r="G397" s="103" t="b">
        <v>0</v>
      </c>
      <c r="H397" s="103" t="b">
        <v>0</v>
      </c>
      <c r="I397" s="103" t="b">
        <v>0</v>
      </c>
      <c r="J397" s="103" t="b">
        <v>0</v>
      </c>
      <c r="K397" s="103" t="b">
        <v>0</v>
      </c>
      <c r="L397" s="103" t="b">
        <v>0</v>
      </c>
    </row>
    <row r="398" spans="1:12" ht="15">
      <c r="A398" s="105" t="s">
        <v>464</v>
      </c>
      <c r="B398" s="103" t="s">
        <v>1205</v>
      </c>
      <c r="C398" s="103">
        <v>2</v>
      </c>
      <c r="D398" s="107">
        <v>0.0017711268711258017</v>
      </c>
      <c r="E398" s="107">
        <v>2.3756636139608855</v>
      </c>
      <c r="F398" s="103" t="s">
        <v>332</v>
      </c>
      <c r="G398" s="103" t="b">
        <v>0</v>
      </c>
      <c r="H398" s="103" t="b">
        <v>0</v>
      </c>
      <c r="I398" s="103" t="b">
        <v>0</v>
      </c>
      <c r="J398" s="103" t="b">
        <v>0</v>
      </c>
      <c r="K398" s="103" t="b">
        <v>0</v>
      </c>
      <c r="L398" s="103" t="b">
        <v>0</v>
      </c>
    </row>
    <row r="399" spans="1:12" ht="15">
      <c r="A399" s="105" t="s">
        <v>432</v>
      </c>
      <c r="B399" s="103" t="s">
        <v>397</v>
      </c>
      <c r="C399" s="103">
        <v>2</v>
      </c>
      <c r="D399" s="107">
        <v>0.001354187818959623</v>
      </c>
      <c r="E399" s="107">
        <v>1.9777236052888476</v>
      </c>
      <c r="F399" s="103" t="s">
        <v>332</v>
      </c>
      <c r="G399" s="103" t="b">
        <v>0</v>
      </c>
      <c r="H399" s="103" t="b">
        <v>0</v>
      </c>
      <c r="I399" s="103" t="b">
        <v>0</v>
      </c>
      <c r="J399" s="103" t="b">
        <v>0</v>
      </c>
      <c r="K399" s="103" t="b">
        <v>0</v>
      </c>
      <c r="L399" s="103" t="b">
        <v>0</v>
      </c>
    </row>
    <row r="400" spans="1:12" ht="15">
      <c r="A400" s="105" t="s">
        <v>365</v>
      </c>
      <c r="B400" s="103" t="s">
        <v>526</v>
      </c>
      <c r="C400" s="103">
        <v>2</v>
      </c>
      <c r="D400" s="107">
        <v>0.0017711268711258017</v>
      </c>
      <c r="E400" s="107">
        <v>1.3792978986159794</v>
      </c>
      <c r="F400" s="103" t="s">
        <v>332</v>
      </c>
      <c r="G400" s="103" t="b">
        <v>0</v>
      </c>
      <c r="H400" s="103" t="b">
        <v>0</v>
      </c>
      <c r="I400" s="103" t="b">
        <v>0</v>
      </c>
      <c r="J400" s="103" t="b">
        <v>0</v>
      </c>
      <c r="K400" s="103" t="b">
        <v>0</v>
      </c>
      <c r="L400" s="103" t="b">
        <v>0</v>
      </c>
    </row>
    <row r="401" spans="1:12" ht="15">
      <c r="A401" s="105" t="s">
        <v>1195</v>
      </c>
      <c r="B401" s="103" t="s">
        <v>575</v>
      </c>
      <c r="C401" s="103">
        <v>2</v>
      </c>
      <c r="D401" s="107">
        <v>0.0017711268711258017</v>
      </c>
      <c r="E401" s="107">
        <v>2.676693609624867</v>
      </c>
      <c r="F401" s="103" t="s">
        <v>332</v>
      </c>
      <c r="G401" s="103" t="b">
        <v>0</v>
      </c>
      <c r="H401" s="103" t="b">
        <v>0</v>
      </c>
      <c r="I401" s="103" t="b">
        <v>0</v>
      </c>
      <c r="J401" s="103" t="b">
        <v>0</v>
      </c>
      <c r="K401" s="103" t="b">
        <v>0</v>
      </c>
      <c r="L401" s="103" t="b">
        <v>0</v>
      </c>
    </row>
    <row r="402" spans="1:12" ht="15">
      <c r="A402" s="105" t="s">
        <v>496</v>
      </c>
      <c r="B402" s="103" t="s">
        <v>365</v>
      </c>
      <c r="C402" s="103">
        <v>2</v>
      </c>
      <c r="D402" s="107">
        <v>0.0017711268711258017</v>
      </c>
      <c r="E402" s="107">
        <v>1.5254259342942174</v>
      </c>
      <c r="F402" s="103" t="s">
        <v>332</v>
      </c>
      <c r="G402" s="103" t="b">
        <v>0</v>
      </c>
      <c r="H402" s="103" t="b">
        <v>0</v>
      </c>
      <c r="I402" s="103" t="b">
        <v>0</v>
      </c>
      <c r="J402" s="103" t="b">
        <v>0</v>
      </c>
      <c r="K402" s="103" t="b">
        <v>0</v>
      </c>
      <c r="L402" s="103" t="b">
        <v>0</v>
      </c>
    </row>
    <row r="403" spans="1:12" ht="15">
      <c r="A403" s="105" t="s">
        <v>432</v>
      </c>
      <c r="B403" s="103" t="s">
        <v>464</v>
      </c>
      <c r="C403" s="103">
        <v>2</v>
      </c>
      <c r="D403" s="107">
        <v>0.0017711268711258017</v>
      </c>
      <c r="E403" s="107">
        <v>1.9777236052888476</v>
      </c>
      <c r="F403" s="103" t="s">
        <v>332</v>
      </c>
      <c r="G403" s="103" t="b">
        <v>0</v>
      </c>
      <c r="H403" s="103" t="b">
        <v>0</v>
      </c>
      <c r="I403" s="103" t="b">
        <v>0</v>
      </c>
      <c r="J403" s="103" t="b">
        <v>0</v>
      </c>
      <c r="K403" s="103" t="b">
        <v>0</v>
      </c>
      <c r="L403" s="103" t="b">
        <v>0</v>
      </c>
    </row>
    <row r="404" spans="1:12" ht="15">
      <c r="A404" s="105" t="s">
        <v>516</v>
      </c>
      <c r="B404" s="103" t="s">
        <v>407</v>
      </c>
      <c r="C404" s="103">
        <v>2</v>
      </c>
      <c r="D404" s="107">
        <v>0.001354187818959623</v>
      </c>
      <c r="E404" s="107">
        <v>2.676693609624867</v>
      </c>
      <c r="F404" s="103" t="s">
        <v>332</v>
      </c>
      <c r="G404" s="103" t="b">
        <v>0</v>
      </c>
      <c r="H404" s="103" t="b">
        <v>0</v>
      </c>
      <c r="I404" s="103" t="b">
        <v>0</v>
      </c>
      <c r="J404" s="103" t="b">
        <v>0</v>
      </c>
      <c r="K404" s="103" t="b">
        <v>0</v>
      </c>
      <c r="L404" s="103" t="b">
        <v>0</v>
      </c>
    </row>
    <row r="405" spans="1:12" ht="15">
      <c r="A405" s="105" t="s">
        <v>582</v>
      </c>
      <c r="B405" s="103" t="s">
        <v>551</v>
      </c>
      <c r="C405" s="103">
        <v>2</v>
      </c>
      <c r="D405" s="107">
        <v>0.0017711268711258017</v>
      </c>
      <c r="E405" s="107">
        <v>2.676693609624867</v>
      </c>
      <c r="F405" s="103" t="s">
        <v>332</v>
      </c>
      <c r="G405" s="103" t="b">
        <v>0</v>
      </c>
      <c r="H405" s="103" t="b">
        <v>0</v>
      </c>
      <c r="I405" s="103" t="b">
        <v>0</v>
      </c>
      <c r="J405" s="103" t="b">
        <v>0</v>
      </c>
      <c r="K405" s="103" t="b">
        <v>0</v>
      </c>
      <c r="L405" s="103" t="b">
        <v>0</v>
      </c>
    </row>
    <row r="406" spans="1:12" ht="15">
      <c r="A406" s="105" t="s">
        <v>828</v>
      </c>
      <c r="B406" s="103" t="s">
        <v>556</v>
      </c>
      <c r="C406" s="103">
        <v>2</v>
      </c>
      <c r="D406" s="107">
        <v>0.0017711268711258017</v>
      </c>
      <c r="E406" s="107">
        <v>2.5006023505691855</v>
      </c>
      <c r="F406" s="103" t="s">
        <v>332</v>
      </c>
      <c r="G406" s="103" t="b">
        <v>0</v>
      </c>
      <c r="H406" s="103" t="b">
        <v>0</v>
      </c>
      <c r="I406" s="103" t="b">
        <v>0</v>
      </c>
      <c r="J406" s="103" t="b">
        <v>0</v>
      </c>
      <c r="K406" s="103" t="b">
        <v>0</v>
      </c>
      <c r="L406" s="103" t="b">
        <v>0</v>
      </c>
    </row>
    <row r="407" spans="1:12" ht="15">
      <c r="A407" s="105" t="s">
        <v>353</v>
      </c>
      <c r="B407" s="103" t="s">
        <v>356</v>
      </c>
      <c r="C407" s="103">
        <v>34</v>
      </c>
      <c r="D407" s="107">
        <v>0.00849306488369993</v>
      </c>
      <c r="E407" s="107">
        <v>1.715053235004048</v>
      </c>
      <c r="F407" s="103" t="s">
        <v>333</v>
      </c>
      <c r="G407" s="103" t="b">
        <v>0</v>
      </c>
      <c r="H407" s="103" t="b">
        <v>0</v>
      </c>
      <c r="I407" s="103" t="b">
        <v>0</v>
      </c>
      <c r="J407" s="103" t="b">
        <v>0</v>
      </c>
      <c r="K407" s="103" t="b">
        <v>0</v>
      </c>
      <c r="L407" s="103" t="b">
        <v>0</v>
      </c>
    </row>
    <row r="408" spans="1:12" ht="15">
      <c r="A408" s="105" t="s">
        <v>352</v>
      </c>
      <c r="B408" s="103" t="s">
        <v>354</v>
      </c>
      <c r="C408" s="103">
        <v>14</v>
      </c>
      <c r="D408" s="107">
        <v>0.002906743936499249</v>
      </c>
      <c r="E408" s="107">
        <v>2.1543859288343103</v>
      </c>
      <c r="F408" s="103" t="s">
        <v>333</v>
      </c>
      <c r="G408" s="103" t="b">
        <v>0</v>
      </c>
      <c r="H408" s="103" t="b">
        <v>0</v>
      </c>
      <c r="I408" s="103" t="b">
        <v>0</v>
      </c>
      <c r="J408" s="103" t="b">
        <v>0</v>
      </c>
      <c r="K408" s="103" t="b">
        <v>0</v>
      </c>
      <c r="L408" s="103" t="b">
        <v>0</v>
      </c>
    </row>
    <row r="409" spans="1:12" ht="15">
      <c r="A409" s="105" t="s">
        <v>373</v>
      </c>
      <c r="B409" s="103" t="s">
        <v>369</v>
      </c>
      <c r="C409" s="103">
        <v>8</v>
      </c>
      <c r="D409" s="107">
        <v>0.002433315941987881</v>
      </c>
      <c r="E409" s="107">
        <v>2.4042634020509106</v>
      </c>
      <c r="F409" s="103" t="s">
        <v>333</v>
      </c>
      <c r="G409" s="103" t="b">
        <v>0</v>
      </c>
      <c r="H409" s="103" t="b">
        <v>0</v>
      </c>
      <c r="I409" s="103" t="b">
        <v>0</v>
      </c>
      <c r="J409" s="103" t="b">
        <v>0</v>
      </c>
      <c r="K409" s="103" t="b">
        <v>0</v>
      </c>
      <c r="L409" s="103" t="b">
        <v>0</v>
      </c>
    </row>
    <row r="410" spans="1:12" ht="15">
      <c r="A410" s="105" t="s">
        <v>494</v>
      </c>
      <c r="B410" s="103" t="s">
        <v>495</v>
      </c>
      <c r="C410" s="103">
        <v>8</v>
      </c>
      <c r="D410" s="107">
        <v>0.004094312477130309</v>
      </c>
      <c r="E410" s="107">
        <v>2.4554159244982916</v>
      </c>
      <c r="F410" s="103" t="s">
        <v>333</v>
      </c>
      <c r="G410" s="103" t="b">
        <v>0</v>
      </c>
      <c r="H410" s="103" t="b">
        <v>0</v>
      </c>
      <c r="I410" s="103" t="b">
        <v>0</v>
      </c>
      <c r="J410" s="103" t="b">
        <v>0</v>
      </c>
      <c r="K410" s="103" t="b">
        <v>0</v>
      </c>
      <c r="L410" s="103" t="b">
        <v>0</v>
      </c>
    </row>
    <row r="411" spans="1:12" ht="15">
      <c r="A411" s="105" t="s">
        <v>442</v>
      </c>
      <c r="B411" s="103" t="s">
        <v>426</v>
      </c>
      <c r="C411" s="103">
        <v>8</v>
      </c>
      <c r="D411" s="107">
        <v>0.004094312477130309</v>
      </c>
      <c r="E411" s="107">
        <v>2.2202032133239538</v>
      </c>
      <c r="F411" s="103" t="s">
        <v>333</v>
      </c>
      <c r="G411" s="103" t="b">
        <v>0</v>
      </c>
      <c r="H411" s="103" t="b">
        <v>0</v>
      </c>
      <c r="I411" s="103" t="b">
        <v>0</v>
      </c>
      <c r="J411" s="103" t="b">
        <v>0</v>
      </c>
      <c r="K411" s="103" t="b">
        <v>0</v>
      </c>
      <c r="L411" s="103" t="b">
        <v>0</v>
      </c>
    </row>
    <row r="412" spans="1:12" ht="15">
      <c r="A412" s="105" t="s">
        <v>459</v>
      </c>
      <c r="B412" s="103" t="s">
        <v>361</v>
      </c>
      <c r="C412" s="103">
        <v>8</v>
      </c>
      <c r="D412" s="107">
        <v>0.002433315941987881</v>
      </c>
      <c r="E412" s="107">
        <v>1.927142147331248</v>
      </c>
      <c r="F412" s="103" t="s">
        <v>333</v>
      </c>
      <c r="G412" s="103" t="b">
        <v>0</v>
      </c>
      <c r="H412" s="103" t="b">
        <v>0</v>
      </c>
      <c r="I412" s="103" t="b">
        <v>0</v>
      </c>
      <c r="J412" s="103" t="b">
        <v>0</v>
      </c>
      <c r="K412" s="103" t="b">
        <v>0</v>
      </c>
      <c r="L412" s="103" t="b">
        <v>0</v>
      </c>
    </row>
    <row r="413" spans="1:12" ht="15">
      <c r="A413" s="105" t="s">
        <v>356</v>
      </c>
      <c r="B413" s="103" t="s">
        <v>459</v>
      </c>
      <c r="C413" s="103">
        <v>6</v>
      </c>
      <c r="D413" s="107">
        <v>0.0018249869564909108</v>
      </c>
      <c r="E413" s="107">
        <v>1.6509357353922989</v>
      </c>
      <c r="F413" s="103" t="s">
        <v>333</v>
      </c>
      <c r="G413" s="103" t="b">
        <v>0</v>
      </c>
      <c r="H413" s="103" t="b">
        <v>0</v>
      </c>
      <c r="I413" s="103" t="b">
        <v>0</v>
      </c>
      <c r="J413" s="103" t="b">
        <v>0</v>
      </c>
      <c r="K413" s="103" t="b">
        <v>0</v>
      </c>
      <c r="L413" s="103" t="b">
        <v>0</v>
      </c>
    </row>
    <row r="414" spans="1:12" ht="15">
      <c r="A414" s="105" t="s">
        <v>353</v>
      </c>
      <c r="B414" s="103" t="s">
        <v>558</v>
      </c>
      <c r="C414" s="103">
        <v>6</v>
      </c>
      <c r="D414" s="107">
        <v>0.0022847552568973895</v>
      </c>
      <c r="E414" s="107">
        <v>1.715053235004048</v>
      </c>
      <c r="F414" s="103" t="s">
        <v>333</v>
      </c>
      <c r="G414" s="103" t="b">
        <v>0</v>
      </c>
      <c r="H414" s="103" t="b">
        <v>0</v>
      </c>
      <c r="I414" s="103" t="b">
        <v>0</v>
      </c>
      <c r="J414" s="103" t="b">
        <v>0</v>
      </c>
      <c r="K414" s="103" t="b">
        <v>0</v>
      </c>
      <c r="L414" s="103" t="b">
        <v>0</v>
      </c>
    </row>
    <row r="415" spans="1:12" ht="15">
      <c r="A415" s="105" t="s">
        <v>386</v>
      </c>
      <c r="B415" s="103" t="s">
        <v>480</v>
      </c>
      <c r="C415" s="103">
        <v>6</v>
      </c>
      <c r="D415" s="107">
        <v>0.0022847552568973895</v>
      </c>
      <c r="E415" s="107">
        <v>2.212377875811997</v>
      </c>
      <c r="F415" s="103" t="s">
        <v>333</v>
      </c>
      <c r="G415" s="103" t="b">
        <v>0</v>
      </c>
      <c r="H415" s="103" t="b">
        <v>0</v>
      </c>
      <c r="I415" s="103" t="b">
        <v>0</v>
      </c>
      <c r="J415" s="103" t="b">
        <v>0</v>
      </c>
      <c r="K415" s="103" t="b">
        <v>0</v>
      </c>
      <c r="L415" s="103" t="b">
        <v>0</v>
      </c>
    </row>
    <row r="416" spans="1:12" ht="15">
      <c r="A416" s="105" t="s">
        <v>612</v>
      </c>
      <c r="B416" s="103" t="s">
        <v>613</v>
      </c>
      <c r="C416" s="103">
        <v>5</v>
      </c>
      <c r="D416" s="107">
        <v>0.0015208224637424256</v>
      </c>
      <c r="E416" s="107">
        <v>2.6595359071542166</v>
      </c>
      <c r="F416" s="103" t="s">
        <v>333</v>
      </c>
      <c r="G416" s="103" t="b">
        <v>0</v>
      </c>
      <c r="H416" s="103" t="b">
        <v>0</v>
      </c>
      <c r="I416" s="103" t="b">
        <v>0</v>
      </c>
      <c r="J416" s="103" t="b">
        <v>0</v>
      </c>
      <c r="K416" s="103" t="b">
        <v>0</v>
      </c>
      <c r="L416" s="103" t="b">
        <v>0</v>
      </c>
    </row>
    <row r="417" spans="1:12" ht="15">
      <c r="A417" s="105" t="s">
        <v>387</v>
      </c>
      <c r="B417" s="103" t="s">
        <v>420</v>
      </c>
      <c r="C417" s="103">
        <v>5</v>
      </c>
      <c r="D417" s="107">
        <v>0.0019039627140811576</v>
      </c>
      <c r="E417" s="107">
        <v>2.4554159244982916</v>
      </c>
      <c r="F417" s="103" t="s">
        <v>333</v>
      </c>
      <c r="G417" s="103" t="b">
        <v>0</v>
      </c>
      <c r="H417" s="103" t="b">
        <v>0</v>
      </c>
      <c r="I417" s="103" t="b">
        <v>0</v>
      </c>
      <c r="J417" s="103" t="b">
        <v>0</v>
      </c>
      <c r="K417" s="103" t="b">
        <v>0</v>
      </c>
      <c r="L417" s="103" t="b">
        <v>0</v>
      </c>
    </row>
    <row r="418" spans="1:12" ht="15">
      <c r="A418" s="105" t="s">
        <v>518</v>
      </c>
      <c r="B418" s="103" t="s">
        <v>361</v>
      </c>
      <c r="C418" s="103">
        <v>5</v>
      </c>
      <c r="D418" s="107">
        <v>0.0019039627140811576</v>
      </c>
      <c r="E418" s="107">
        <v>1.832166634100391</v>
      </c>
      <c r="F418" s="103" t="s">
        <v>333</v>
      </c>
      <c r="G418" s="103" t="b">
        <v>0</v>
      </c>
      <c r="H418" s="103" t="b">
        <v>0</v>
      </c>
      <c r="I418" s="103" t="b">
        <v>0</v>
      </c>
      <c r="J418" s="103" t="b">
        <v>0</v>
      </c>
      <c r="K418" s="103" t="b">
        <v>0</v>
      </c>
      <c r="L418" s="103" t="b">
        <v>0</v>
      </c>
    </row>
    <row r="419" spans="1:12" ht="15">
      <c r="A419" s="105" t="s">
        <v>553</v>
      </c>
      <c r="B419" s="103" t="s">
        <v>554</v>
      </c>
      <c r="C419" s="103">
        <v>5</v>
      </c>
      <c r="D419" s="107">
        <v>0.002558945298206443</v>
      </c>
      <c r="E419" s="107">
        <v>2.6595359071542166</v>
      </c>
      <c r="F419" s="103" t="s">
        <v>333</v>
      </c>
      <c r="G419" s="103" t="b">
        <v>0</v>
      </c>
      <c r="H419" s="103" t="b">
        <v>0</v>
      </c>
      <c r="I419" s="103" t="b">
        <v>0</v>
      </c>
      <c r="J419" s="103" t="b">
        <v>0</v>
      </c>
      <c r="K419" s="103" t="b">
        <v>0</v>
      </c>
      <c r="L419" s="103" t="b">
        <v>0</v>
      </c>
    </row>
    <row r="420" spans="1:12" ht="15">
      <c r="A420" s="105" t="s">
        <v>694</v>
      </c>
      <c r="B420" s="103" t="s">
        <v>695</v>
      </c>
      <c r="C420" s="103">
        <v>4</v>
      </c>
      <c r="D420" s="107">
        <v>0.0020471562385651547</v>
      </c>
      <c r="E420" s="107">
        <v>2.756445920162273</v>
      </c>
      <c r="F420" s="103" t="s">
        <v>333</v>
      </c>
      <c r="G420" s="103" t="b">
        <v>0</v>
      </c>
      <c r="H420" s="103" t="b">
        <v>0</v>
      </c>
      <c r="I420" s="103" t="b">
        <v>0</v>
      </c>
      <c r="J420" s="103" t="b">
        <v>0</v>
      </c>
      <c r="K420" s="103" t="b">
        <v>0</v>
      </c>
      <c r="L420" s="103" t="b">
        <v>0</v>
      </c>
    </row>
    <row r="421" spans="1:12" ht="15">
      <c r="A421" s="105" t="s">
        <v>403</v>
      </c>
      <c r="B421" s="103" t="s">
        <v>355</v>
      </c>
      <c r="C421" s="103">
        <v>4</v>
      </c>
      <c r="D421" s="107">
        <v>0.0012166579709939405</v>
      </c>
      <c r="E421" s="107">
        <v>1.911347880148016</v>
      </c>
      <c r="F421" s="103" t="s">
        <v>333</v>
      </c>
      <c r="G421" s="103" t="b">
        <v>0</v>
      </c>
      <c r="H421" s="103" t="b">
        <v>0</v>
      </c>
      <c r="I421" s="103" t="b">
        <v>0</v>
      </c>
      <c r="J421" s="103" t="b">
        <v>0</v>
      </c>
      <c r="K421" s="103" t="b">
        <v>0</v>
      </c>
      <c r="L421" s="103" t="b">
        <v>0</v>
      </c>
    </row>
    <row r="422" spans="1:12" ht="15">
      <c r="A422" s="105" t="s">
        <v>634</v>
      </c>
      <c r="B422" s="103" t="s">
        <v>528</v>
      </c>
      <c r="C422" s="103">
        <v>4</v>
      </c>
      <c r="D422" s="107">
        <v>0.0020471562385651547</v>
      </c>
      <c r="E422" s="107">
        <v>2.5134078714759784</v>
      </c>
      <c r="F422" s="103" t="s">
        <v>333</v>
      </c>
      <c r="G422" s="103" t="b">
        <v>0</v>
      </c>
      <c r="H422" s="103" t="b">
        <v>0</v>
      </c>
      <c r="I422" s="103" t="b">
        <v>0</v>
      </c>
      <c r="J422" s="103" t="b">
        <v>0</v>
      </c>
      <c r="K422" s="103" t="b">
        <v>0</v>
      </c>
      <c r="L422" s="103" t="b">
        <v>0</v>
      </c>
    </row>
    <row r="423" spans="1:12" ht="15">
      <c r="A423" s="105" t="s">
        <v>688</v>
      </c>
      <c r="B423" s="103" t="s">
        <v>608</v>
      </c>
      <c r="C423" s="103">
        <v>4</v>
      </c>
      <c r="D423" s="107">
        <v>0.0015231701712649262</v>
      </c>
      <c r="E423" s="107">
        <v>2.6595359071542166</v>
      </c>
      <c r="F423" s="103" t="s">
        <v>333</v>
      </c>
      <c r="G423" s="103" t="b">
        <v>0</v>
      </c>
      <c r="H423" s="103" t="b">
        <v>0</v>
      </c>
      <c r="I423" s="103" t="b">
        <v>0</v>
      </c>
      <c r="J423" s="103" t="b">
        <v>0</v>
      </c>
      <c r="K423" s="103" t="b">
        <v>0</v>
      </c>
      <c r="L423" s="103" t="b">
        <v>0</v>
      </c>
    </row>
    <row r="424" spans="1:12" ht="15">
      <c r="A424" s="105" t="s">
        <v>378</v>
      </c>
      <c r="B424" s="103" t="s">
        <v>515</v>
      </c>
      <c r="C424" s="103">
        <v>4</v>
      </c>
      <c r="D424" s="107">
        <v>0.0015231701712649262</v>
      </c>
      <c r="E424" s="107">
        <v>2.141021967276329</v>
      </c>
      <c r="F424" s="103" t="s">
        <v>333</v>
      </c>
      <c r="G424" s="103" t="b">
        <v>0</v>
      </c>
      <c r="H424" s="103" t="b">
        <v>0</v>
      </c>
      <c r="I424" s="103" t="b">
        <v>0</v>
      </c>
      <c r="J424" s="103" t="b">
        <v>0</v>
      </c>
      <c r="K424" s="103" t="b">
        <v>0</v>
      </c>
      <c r="L424" s="103" t="b">
        <v>0</v>
      </c>
    </row>
    <row r="425" spans="1:12" ht="15">
      <c r="A425" s="105" t="s">
        <v>594</v>
      </c>
      <c r="B425" s="103" t="s">
        <v>518</v>
      </c>
      <c r="C425" s="103">
        <v>4</v>
      </c>
      <c r="D425" s="107">
        <v>0.0015231701712649262</v>
      </c>
      <c r="E425" s="107">
        <v>2.416497858467922</v>
      </c>
      <c r="F425" s="103" t="s">
        <v>333</v>
      </c>
      <c r="G425" s="103" t="b">
        <v>0</v>
      </c>
      <c r="H425" s="103" t="b">
        <v>0</v>
      </c>
      <c r="I425" s="103" t="b">
        <v>0</v>
      </c>
      <c r="J425" s="103" t="b">
        <v>0</v>
      </c>
      <c r="K425" s="103" t="b">
        <v>0</v>
      </c>
      <c r="L425" s="103" t="b">
        <v>0</v>
      </c>
    </row>
    <row r="426" spans="1:12" ht="15">
      <c r="A426" s="105" t="s">
        <v>405</v>
      </c>
      <c r="B426" s="103" t="s">
        <v>569</v>
      </c>
      <c r="C426" s="103">
        <v>3</v>
      </c>
      <c r="D426" s="107">
        <v>0.0011423776284486948</v>
      </c>
      <c r="E426" s="107">
        <v>2.2335671748819355</v>
      </c>
      <c r="F426" s="103" t="s">
        <v>333</v>
      </c>
      <c r="G426" s="103" t="b">
        <v>0</v>
      </c>
      <c r="H426" s="103" t="b">
        <v>0</v>
      </c>
      <c r="I426" s="103" t="b">
        <v>0</v>
      </c>
      <c r="J426" s="103" t="b">
        <v>0</v>
      </c>
      <c r="K426" s="103" t="b">
        <v>0</v>
      </c>
      <c r="L426" s="103" t="b">
        <v>0</v>
      </c>
    </row>
    <row r="427" spans="1:12" ht="15">
      <c r="A427" s="105" t="s">
        <v>355</v>
      </c>
      <c r="B427" s="103" t="s">
        <v>359</v>
      </c>
      <c r="C427" s="103">
        <v>3</v>
      </c>
      <c r="D427" s="107">
        <v>0.0011423776284486948</v>
      </c>
      <c r="E427" s="107">
        <v>1.3304771878899917</v>
      </c>
      <c r="F427" s="103" t="s">
        <v>333</v>
      </c>
      <c r="G427" s="103" t="b">
        <v>0</v>
      </c>
      <c r="H427" s="103" t="b">
        <v>0</v>
      </c>
      <c r="I427" s="103" t="b">
        <v>0</v>
      </c>
      <c r="J427" s="103" t="b">
        <v>0</v>
      </c>
      <c r="K427" s="103" t="b">
        <v>0</v>
      </c>
      <c r="L427" s="103" t="b">
        <v>0</v>
      </c>
    </row>
    <row r="428" spans="1:12" ht="15">
      <c r="A428" s="105" t="s">
        <v>422</v>
      </c>
      <c r="B428" s="103" t="s">
        <v>612</v>
      </c>
      <c r="C428" s="103">
        <v>3</v>
      </c>
      <c r="D428" s="107">
        <v>0.0011423776284486948</v>
      </c>
      <c r="E428" s="107">
        <v>2.3585059114902354</v>
      </c>
      <c r="F428" s="103" t="s">
        <v>333</v>
      </c>
      <c r="G428" s="103" t="b">
        <v>0</v>
      </c>
      <c r="H428" s="103" t="b">
        <v>0</v>
      </c>
      <c r="I428" s="103" t="b">
        <v>0</v>
      </c>
      <c r="J428" s="103" t="b">
        <v>0</v>
      </c>
      <c r="K428" s="103" t="b">
        <v>0</v>
      </c>
      <c r="L428" s="103" t="b">
        <v>0</v>
      </c>
    </row>
    <row r="429" spans="1:12" ht="15">
      <c r="A429" s="105" t="s">
        <v>468</v>
      </c>
      <c r="B429" s="103" t="s">
        <v>391</v>
      </c>
      <c r="C429" s="103">
        <v>3</v>
      </c>
      <c r="D429" s="107">
        <v>0.0009124934782454554</v>
      </c>
      <c r="E429" s="107">
        <v>2.0874391392036973</v>
      </c>
      <c r="F429" s="103" t="s">
        <v>333</v>
      </c>
      <c r="G429" s="103" t="b">
        <v>0</v>
      </c>
      <c r="H429" s="103" t="b">
        <v>0</v>
      </c>
      <c r="I429" s="103" t="b">
        <v>0</v>
      </c>
      <c r="J429" s="103" t="b">
        <v>0</v>
      </c>
      <c r="K429" s="103" t="b">
        <v>0</v>
      </c>
      <c r="L429" s="103" t="b">
        <v>0</v>
      </c>
    </row>
    <row r="430" spans="1:12" ht="15">
      <c r="A430" s="105" t="s">
        <v>356</v>
      </c>
      <c r="B430" s="103" t="s">
        <v>825</v>
      </c>
      <c r="C430" s="103">
        <v>3</v>
      </c>
      <c r="D430" s="107">
        <v>0.0011423776284486948</v>
      </c>
      <c r="E430" s="107">
        <v>1.82702699444798</v>
      </c>
      <c r="F430" s="103" t="s">
        <v>333</v>
      </c>
      <c r="G430" s="103" t="b">
        <v>0</v>
      </c>
      <c r="H430" s="103" t="b">
        <v>0</v>
      </c>
      <c r="I430" s="103" t="b">
        <v>0</v>
      </c>
      <c r="J430" s="103" t="b">
        <v>0</v>
      </c>
      <c r="K430" s="103" t="b">
        <v>0</v>
      </c>
      <c r="L430" s="103" t="b">
        <v>0</v>
      </c>
    </row>
    <row r="431" spans="1:12" ht="15">
      <c r="A431" s="105" t="s">
        <v>405</v>
      </c>
      <c r="B431" s="103" t="s">
        <v>492</v>
      </c>
      <c r="C431" s="103">
        <v>3</v>
      </c>
      <c r="D431" s="107">
        <v>0.0015353671789238661</v>
      </c>
      <c r="E431" s="107">
        <v>1.9905291261956408</v>
      </c>
      <c r="F431" s="103" t="s">
        <v>333</v>
      </c>
      <c r="G431" s="103" t="b">
        <v>0</v>
      </c>
      <c r="H431" s="103" t="b">
        <v>0</v>
      </c>
      <c r="I431" s="103" t="b">
        <v>0</v>
      </c>
      <c r="J431" s="103" t="b">
        <v>0</v>
      </c>
      <c r="K431" s="103" t="b">
        <v>0</v>
      </c>
      <c r="L431" s="103" t="b">
        <v>0</v>
      </c>
    </row>
    <row r="432" spans="1:12" ht="15">
      <c r="A432" s="105" t="s">
        <v>359</v>
      </c>
      <c r="B432" s="103" t="s">
        <v>424</v>
      </c>
      <c r="C432" s="103">
        <v>3</v>
      </c>
      <c r="D432" s="107">
        <v>0.0011423776284486948</v>
      </c>
      <c r="E432" s="107">
        <v>1.4932044853876916</v>
      </c>
      <c r="F432" s="103" t="s">
        <v>333</v>
      </c>
      <c r="G432" s="103" t="b">
        <v>0</v>
      </c>
      <c r="H432" s="103" t="b">
        <v>0</v>
      </c>
      <c r="I432" s="103" t="b">
        <v>0</v>
      </c>
      <c r="J432" s="103" t="b">
        <v>0</v>
      </c>
      <c r="K432" s="103" t="b">
        <v>0</v>
      </c>
      <c r="L432" s="103" t="b">
        <v>0</v>
      </c>
    </row>
    <row r="433" spans="1:12" ht="15">
      <c r="A433" s="105" t="s">
        <v>369</v>
      </c>
      <c r="B433" s="103" t="s">
        <v>366</v>
      </c>
      <c r="C433" s="103">
        <v>3</v>
      </c>
      <c r="D433" s="107">
        <v>0.0011423776284486948</v>
      </c>
      <c r="E433" s="107">
        <v>1.802203410722948</v>
      </c>
      <c r="F433" s="103" t="s">
        <v>333</v>
      </c>
      <c r="G433" s="103" t="b">
        <v>0</v>
      </c>
      <c r="H433" s="103" t="b">
        <v>0</v>
      </c>
      <c r="I433" s="103" t="b">
        <v>0</v>
      </c>
      <c r="J433" s="103" t="b">
        <v>0</v>
      </c>
      <c r="K433" s="103" t="b">
        <v>0</v>
      </c>
      <c r="L433" s="103" t="b">
        <v>0</v>
      </c>
    </row>
    <row r="434" spans="1:12" ht="15">
      <c r="A434" s="105" t="s">
        <v>411</v>
      </c>
      <c r="B434" s="103" t="s">
        <v>359</v>
      </c>
      <c r="C434" s="103">
        <v>3</v>
      </c>
      <c r="D434" s="107">
        <v>0.0011423776284486948</v>
      </c>
      <c r="E434" s="107">
        <v>1.5345971705459165</v>
      </c>
      <c r="F434" s="103" t="s">
        <v>333</v>
      </c>
      <c r="G434" s="103" t="b">
        <v>0</v>
      </c>
      <c r="H434" s="103" t="b">
        <v>0</v>
      </c>
      <c r="I434" s="103" t="b">
        <v>0</v>
      </c>
      <c r="J434" s="103" t="b">
        <v>0</v>
      </c>
      <c r="K434" s="103" t="b">
        <v>0</v>
      </c>
      <c r="L434" s="103" t="b">
        <v>0</v>
      </c>
    </row>
    <row r="435" spans="1:12" ht="15">
      <c r="A435" s="105" t="s">
        <v>420</v>
      </c>
      <c r="B435" s="103" t="s">
        <v>359</v>
      </c>
      <c r="C435" s="103">
        <v>3</v>
      </c>
      <c r="D435" s="107">
        <v>0.0011423776284486948</v>
      </c>
      <c r="E435" s="107">
        <v>1.8356271662098977</v>
      </c>
      <c r="F435" s="103" t="s">
        <v>333</v>
      </c>
      <c r="G435" s="103" t="b">
        <v>0</v>
      </c>
      <c r="H435" s="103" t="b">
        <v>0</v>
      </c>
      <c r="I435" s="103" t="b">
        <v>0</v>
      </c>
      <c r="J435" s="103" t="b">
        <v>0</v>
      </c>
      <c r="K435" s="103" t="b">
        <v>0</v>
      </c>
      <c r="L435" s="103" t="b">
        <v>0</v>
      </c>
    </row>
    <row r="436" spans="1:12" ht="15">
      <c r="A436" s="105" t="s">
        <v>805</v>
      </c>
      <c r="B436" s="103" t="s">
        <v>553</v>
      </c>
      <c r="C436" s="103">
        <v>3</v>
      </c>
      <c r="D436" s="107">
        <v>0.0015353671789238661</v>
      </c>
      <c r="E436" s="107">
        <v>2.6595359071542166</v>
      </c>
      <c r="F436" s="103" t="s">
        <v>333</v>
      </c>
      <c r="G436" s="103" t="b">
        <v>0</v>
      </c>
      <c r="H436" s="103" t="b">
        <v>0</v>
      </c>
      <c r="I436" s="103" t="b">
        <v>0</v>
      </c>
      <c r="J436" s="103" t="b">
        <v>0</v>
      </c>
      <c r="K436" s="103" t="b">
        <v>0</v>
      </c>
      <c r="L436" s="103" t="b">
        <v>0</v>
      </c>
    </row>
    <row r="437" spans="1:12" ht="15">
      <c r="A437" s="105" t="s">
        <v>554</v>
      </c>
      <c r="B437" s="103" t="s">
        <v>361</v>
      </c>
      <c r="C437" s="103">
        <v>3</v>
      </c>
      <c r="D437" s="107">
        <v>0.0015353671789238661</v>
      </c>
      <c r="E437" s="107">
        <v>1.7564459201622729</v>
      </c>
      <c r="F437" s="103" t="s">
        <v>333</v>
      </c>
      <c r="G437" s="103" t="b">
        <v>0</v>
      </c>
      <c r="H437" s="103" t="b">
        <v>0</v>
      </c>
      <c r="I437" s="103" t="b">
        <v>0</v>
      </c>
      <c r="J437" s="103" t="b">
        <v>0</v>
      </c>
      <c r="K437" s="103" t="b">
        <v>0</v>
      </c>
      <c r="L437" s="103" t="b">
        <v>0</v>
      </c>
    </row>
    <row r="438" spans="1:12" ht="15">
      <c r="A438" s="105" t="s">
        <v>361</v>
      </c>
      <c r="B438" s="103" t="s">
        <v>680</v>
      </c>
      <c r="C438" s="103">
        <v>3</v>
      </c>
      <c r="D438" s="107">
        <v>0.0015353671789238661</v>
      </c>
      <c r="E438" s="107">
        <v>1.9782946697786292</v>
      </c>
      <c r="F438" s="103" t="s">
        <v>333</v>
      </c>
      <c r="G438" s="103" t="b">
        <v>0</v>
      </c>
      <c r="H438" s="103" t="b">
        <v>0</v>
      </c>
      <c r="I438" s="103" t="b">
        <v>0</v>
      </c>
      <c r="J438" s="103" t="b">
        <v>0</v>
      </c>
      <c r="K438" s="103" t="b">
        <v>0</v>
      </c>
      <c r="L438" s="103" t="b">
        <v>0</v>
      </c>
    </row>
    <row r="439" spans="1:12" ht="15">
      <c r="A439" s="105" t="s">
        <v>377</v>
      </c>
      <c r="B439" s="103" t="s">
        <v>367</v>
      </c>
      <c r="C439" s="103">
        <v>2</v>
      </c>
      <c r="D439" s="107">
        <v>0.0007615850856324631</v>
      </c>
      <c r="E439" s="107">
        <v>1.7052933977148916</v>
      </c>
      <c r="F439" s="103" t="s">
        <v>333</v>
      </c>
      <c r="G439" s="103" t="b">
        <v>0</v>
      </c>
      <c r="H439" s="103" t="b">
        <v>0</v>
      </c>
      <c r="I439" s="103" t="b">
        <v>0</v>
      </c>
      <c r="J439" s="103" t="b">
        <v>0</v>
      </c>
      <c r="K439" s="103" t="b">
        <v>0</v>
      </c>
      <c r="L439" s="103" t="b">
        <v>0</v>
      </c>
    </row>
    <row r="440" spans="1:12" ht="15">
      <c r="A440" s="105" t="s">
        <v>367</v>
      </c>
      <c r="B440" s="103" t="s">
        <v>405</v>
      </c>
      <c r="C440" s="103">
        <v>2</v>
      </c>
      <c r="D440" s="107">
        <v>0.0007615850856324631</v>
      </c>
      <c r="E440" s="107">
        <v>1.6595359071542164</v>
      </c>
      <c r="F440" s="103" t="s">
        <v>333</v>
      </c>
      <c r="G440" s="103" t="b">
        <v>0</v>
      </c>
      <c r="H440" s="103" t="b">
        <v>0</v>
      </c>
      <c r="I440" s="103" t="b">
        <v>0</v>
      </c>
      <c r="J440" s="103" t="b">
        <v>0</v>
      </c>
      <c r="K440" s="103" t="b">
        <v>0</v>
      </c>
      <c r="L440" s="103" t="b">
        <v>0</v>
      </c>
    </row>
    <row r="441" spans="1:12" ht="15">
      <c r="A441" s="105" t="s">
        <v>445</v>
      </c>
      <c r="B441" s="103" t="s">
        <v>748</v>
      </c>
      <c r="C441" s="103">
        <v>2</v>
      </c>
      <c r="D441" s="107">
        <v>0.0007615850856324631</v>
      </c>
      <c r="E441" s="107">
        <v>2.6595359071542166</v>
      </c>
      <c r="F441" s="103" t="s">
        <v>333</v>
      </c>
      <c r="G441" s="103" t="b">
        <v>0</v>
      </c>
      <c r="H441" s="103" t="b">
        <v>0</v>
      </c>
      <c r="I441" s="103" t="b">
        <v>0</v>
      </c>
      <c r="J441" s="103" t="b">
        <v>0</v>
      </c>
      <c r="K441" s="103" t="b">
        <v>0</v>
      </c>
      <c r="L441" s="103" t="b">
        <v>0</v>
      </c>
    </row>
    <row r="442" spans="1:12" ht="15">
      <c r="A442" s="105" t="s">
        <v>506</v>
      </c>
      <c r="B442" s="103" t="s">
        <v>507</v>
      </c>
      <c r="C442" s="103">
        <v>2</v>
      </c>
      <c r="D442" s="107">
        <v>0.0010235781192825773</v>
      </c>
      <c r="E442" s="107">
        <v>2.115467862803941</v>
      </c>
      <c r="F442" s="103" t="s">
        <v>333</v>
      </c>
      <c r="G442" s="103" t="b">
        <v>0</v>
      </c>
      <c r="H442" s="103" t="b">
        <v>0</v>
      </c>
      <c r="I442" s="103" t="b">
        <v>0</v>
      </c>
      <c r="J442" s="103" t="b">
        <v>0</v>
      </c>
      <c r="K442" s="103" t="b">
        <v>0</v>
      </c>
      <c r="L442" s="103" t="b">
        <v>0</v>
      </c>
    </row>
    <row r="443" spans="1:12" ht="15">
      <c r="A443" s="105" t="s">
        <v>641</v>
      </c>
      <c r="B443" s="103" t="s">
        <v>671</v>
      </c>
      <c r="C443" s="103">
        <v>2</v>
      </c>
      <c r="D443" s="107">
        <v>0.0010235781192825773</v>
      </c>
      <c r="E443" s="107">
        <v>2.5803546611065915</v>
      </c>
      <c r="F443" s="103" t="s">
        <v>333</v>
      </c>
      <c r="G443" s="103" t="b">
        <v>0</v>
      </c>
      <c r="H443" s="103" t="b">
        <v>0</v>
      </c>
      <c r="I443" s="103" t="b">
        <v>0</v>
      </c>
      <c r="J443" s="103" t="b">
        <v>0</v>
      </c>
      <c r="K443" s="103" t="b">
        <v>0</v>
      </c>
      <c r="L443" s="103" t="b">
        <v>0</v>
      </c>
    </row>
    <row r="444" spans="1:12" ht="15">
      <c r="A444" s="105" t="s">
        <v>357</v>
      </c>
      <c r="B444" s="103" t="s">
        <v>358</v>
      </c>
      <c r="C444" s="103">
        <v>2</v>
      </c>
      <c r="D444" s="107">
        <v>0.0007615850856324631</v>
      </c>
      <c r="E444" s="107">
        <v>1.6639007125566665</v>
      </c>
      <c r="F444" s="103" t="s">
        <v>333</v>
      </c>
      <c r="G444" s="103" t="b">
        <v>0</v>
      </c>
      <c r="H444" s="103" t="b">
        <v>0</v>
      </c>
      <c r="I444" s="103" t="b">
        <v>0</v>
      </c>
      <c r="J444" s="103" t="b">
        <v>0</v>
      </c>
      <c r="K444" s="103" t="b">
        <v>0</v>
      </c>
      <c r="L444" s="103" t="b">
        <v>0</v>
      </c>
    </row>
    <row r="445" spans="1:12" ht="15">
      <c r="A445" s="105" t="s">
        <v>358</v>
      </c>
      <c r="B445" s="103" t="s">
        <v>479</v>
      </c>
      <c r="C445" s="103">
        <v>2</v>
      </c>
      <c r="D445" s="107">
        <v>0.0007615850856324631</v>
      </c>
      <c r="E445" s="107">
        <v>2.31711322633201</v>
      </c>
      <c r="F445" s="103" t="s">
        <v>333</v>
      </c>
      <c r="G445" s="103" t="b">
        <v>0</v>
      </c>
      <c r="H445" s="103" t="b">
        <v>0</v>
      </c>
      <c r="I445" s="103" t="b">
        <v>0</v>
      </c>
      <c r="J445" s="103" t="b">
        <v>0</v>
      </c>
      <c r="K445" s="103" t="b">
        <v>0</v>
      </c>
      <c r="L445" s="103" t="b">
        <v>0</v>
      </c>
    </row>
    <row r="446" spans="1:12" ht="15">
      <c r="A446" s="105" t="s">
        <v>408</v>
      </c>
      <c r="B446" s="103" t="s">
        <v>435</v>
      </c>
      <c r="C446" s="103">
        <v>2</v>
      </c>
      <c r="D446" s="107">
        <v>0.0007615850856324631</v>
      </c>
      <c r="E446" s="107">
        <v>1.9191732176599727</v>
      </c>
      <c r="F446" s="103" t="s">
        <v>333</v>
      </c>
      <c r="G446" s="103" t="b">
        <v>0</v>
      </c>
      <c r="H446" s="103" t="b">
        <v>0</v>
      </c>
      <c r="I446" s="103" t="b">
        <v>0</v>
      </c>
      <c r="J446" s="103" t="b">
        <v>0</v>
      </c>
      <c r="K446" s="103" t="b">
        <v>0</v>
      </c>
      <c r="L446" s="103" t="b">
        <v>0</v>
      </c>
    </row>
    <row r="447" spans="1:12" ht="15">
      <c r="A447" s="105" t="s">
        <v>491</v>
      </c>
      <c r="B447" s="103" t="s">
        <v>400</v>
      </c>
      <c r="C447" s="103">
        <v>2</v>
      </c>
      <c r="D447" s="107">
        <v>0.0010235781192825773</v>
      </c>
      <c r="E447" s="107">
        <v>2.182414652434554</v>
      </c>
      <c r="F447" s="103" t="s">
        <v>333</v>
      </c>
      <c r="G447" s="103" t="b">
        <v>0</v>
      </c>
      <c r="H447" s="103" t="b">
        <v>0</v>
      </c>
      <c r="I447" s="103" t="b">
        <v>0</v>
      </c>
      <c r="J447" s="103" t="b">
        <v>0</v>
      </c>
      <c r="K447" s="103" t="b">
        <v>0</v>
      </c>
      <c r="L447" s="103" t="b">
        <v>0</v>
      </c>
    </row>
    <row r="448" spans="1:12" ht="15">
      <c r="A448" s="105" t="s">
        <v>400</v>
      </c>
      <c r="B448" s="103" t="s">
        <v>362</v>
      </c>
      <c r="C448" s="103">
        <v>2</v>
      </c>
      <c r="D448" s="107">
        <v>0.0010235781192825773</v>
      </c>
      <c r="E448" s="107">
        <v>1.7352566210923348</v>
      </c>
      <c r="F448" s="103" t="s">
        <v>333</v>
      </c>
      <c r="G448" s="103" t="b">
        <v>0</v>
      </c>
      <c r="H448" s="103" t="b">
        <v>0</v>
      </c>
      <c r="I448" s="103" t="b">
        <v>0</v>
      </c>
      <c r="J448" s="103" t="b">
        <v>0</v>
      </c>
      <c r="K448" s="103" t="b">
        <v>0</v>
      </c>
      <c r="L448" s="103" t="b">
        <v>0</v>
      </c>
    </row>
    <row r="449" spans="1:12" ht="15">
      <c r="A449" s="105" t="s">
        <v>467</v>
      </c>
      <c r="B449" s="103" t="s">
        <v>407</v>
      </c>
      <c r="C449" s="103">
        <v>2</v>
      </c>
      <c r="D449" s="107">
        <v>0.0007615850856324631</v>
      </c>
      <c r="E449" s="107">
        <v>2.036286616756316</v>
      </c>
      <c r="F449" s="103" t="s">
        <v>333</v>
      </c>
      <c r="G449" s="103" t="b">
        <v>0</v>
      </c>
      <c r="H449" s="103" t="b">
        <v>0</v>
      </c>
      <c r="I449" s="103" t="b">
        <v>0</v>
      </c>
      <c r="J449" s="103" t="b">
        <v>0</v>
      </c>
      <c r="K449" s="103" t="b">
        <v>0</v>
      </c>
      <c r="L449" s="103" t="b">
        <v>0</v>
      </c>
    </row>
    <row r="450" spans="1:12" ht="15">
      <c r="A450" s="105" t="s">
        <v>559</v>
      </c>
      <c r="B450" s="103" t="s">
        <v>491</v>
      </c>
      <c r="C450" s="103">
        <v>2</v>
      </c>
      <c r="D450" s="107">
        <v>0.0010235781192825773</v>
      </c>
      <c r="E450" s="107">
        <v>2.4834446480985353</v>
      </c>
      <c r="F450" s="103" t="s">
        <v>333</v>
      </c>
      <c r="G450" s="103" t="b">
        <v>0</v>
      </c>
      <c r="H450" s="103" t="b">
        <v>0</v>
      </c>
      <c r="I450" s="103" t="b">
        <v>0</v>
      </c>
      <c r="J450" s="103" t="b">
        <v>0</v>
      </c>
      <c r="K450" s="103" t="b">
        <v>0</v>
      </c>
      <c r="L450" s="103" t="b">
        <v>0</v>
      </c>
    </row>
    <row r="451" spans="1:12" ht="15">
      <c r="A451" s="105" t="s">
        <v>362</v>
      </c>
      <c r="B451" s="103" t="s">
        <v>417</v>
      </c>
      <c r="C451" s="103">
        <v>2</v>
      </c>
      <c r="D451" s="107">
        <v>0.0007615850856324631</v>
      </c>
      <c r="E451" s="107">
        <v>1.610317884484035</v>
      </c>
      <c r="F451" s="103" t="s">
        <v>333</v>
      </c>
      <c r="G451" s="103" t="b">
        <v>0</v>
      </c>
      <c r="H451" s="103" t="b">
        <v>0</v>
      </c>
      <c r="I451" s="103" t="b">
        <v>0</v>
      </c>
      <c r="J451" s="103" t="b">
        <v>0</v>
      </c>
      <c r="K451" s="103" t="b">
        <v>0</v>
      </c>
      <c r="L451" s="103" t="b">
        <v>0</v>
      </c>
    </row>
    <row r="452" spans="1:12" ht="15">
      <c r="A452" s="105" t="s">
        <v>521</v>
      </c>
      <c r="B452" s="103" t="s">
        <v>372</v>
      </c>
      <c r="C452" s="103">
        <v>2</v>
      </c>
      <c r="D452" s="107">
        <v>0.0007615850856324631</v>
      </c>
      <c r="E452" s="107">
        <v>2.057475915826254</v>
      </c>
      <c r="F452" s="103" t="s">
        <v>333</v>
      </c>
      <c r="G452" s="103" t="b">
        <v>0</v>
      </c>
      <c r="H452" s="103" t="b">
        <v>0</v>
      </c>
      <c r="I452" s="103" t="b">
        <v>0</v>
      </c>
      <c r="J452" s="103" t="b">
        <v>0</v>
      </c>
      <c r="K452" s="103" t="b">
        <v>0</v>
      </c>
      <c r="L452" s="103" t="b">
        <v>0</v>
      </c>
    </row>
    <row r="453" spans="1:12" ht="15">
      <c r="A453" s="105" t="s">
        <v>390</v>
      </c>
      <c r="B453" s="103" t="s">
        <v>460</v>
      </c>
      <c r="C453" s="103">
        <v>2</v>
      </c>
      <c r="D453" s="107">
        <v>0.0007615850856324631</v>
      </c>
      <c r="E453" s="107">
        <v>1.927142147331248</v>
      </c>
      <c r="F453" s="103" t="s">
        <v>333</v>
      </c>
      <c r="G453" s="103" t="b">
        <v>0</v>
      </c>
      <c r="H453" s="103" t="b">
        <v>0</v>
      </c>
      <c r="I453" s="103" t="b">
        <v>0</v>
      </c>
      <c r="J453" s="103" t="b">
        <v>0</v>
      </c>
      <c r="K453" s="103" t="b">
        <v>0</v>
      </c>
      <c r="L453" s="103" t="b">
        <v>0</v>
      </c>
    </row>
    <row r="454" spans="1:12" ht="15">
      <c r="A454" s="105" t="s">
        <v>386</v>
      </c>
      <c r="B454" s="103" t="s">
        <v>397</v>
      </c>
      <c r="C454" s="103">
        <v>2</v>
      </c>
      <c r="D454" s="107">
        <v>0.0010235781192825773</v>
      </c>
      <c r="E454" s="107">
        <v>1.6261121516672667</v>
      </c>
      <c r="F454" s="103" t="s">
        <v>333</v>
      </c>
      <c r="G454" s="103" t="b">
        <v>0</v>
      </c>
      <c r="H454" s="103" t="b">
        <v>0</v>
      </c>
      <c r="I454" s="103" t="b">
        <v>0</v>
      </c>
      <c r="J454" s="103" t="b">
        <v>0</v>
      </c>
      <c r="K454" s="103" t="b">
        <v>0</v>
      </c>
      <c r="L454" s="103" t="b">
        <v>0</v>
      </c>
    </row>
    <row r="455" spans="1:12" ht="15">
      <c r="A455" s="105" t="s">
        <v>695</v>
      </c>
      <c r="B455" s="103" t="s">
        <v>426</v>
      </c>
      <c r="C455" s="103">
        <v>2</v>
      </c>
      <c r="D455" s="107">
        <v>0.0010235781192825773</v>
      </c>
      <c r="E455" s="107">
        <v>2.016083230668029</v>
      </c>
      <c r="F455" s="103" t="s">
        <v>333</v>
      </c>
      <c r="G455" s="103" t="b">
        <v>0</v>
      </c>
      <c r="H455" s="103" t="b">
        <v>0</v>
      </c>
      <c r="I455" s="103" t="b">
        <v>0</v>
      </c>
      <c r="J455" s="103" t="b">
        <v>0</v>
      </c>
      <c r="K455" s="103" t="b">
        <v>0</v>
      </c>
      <c r="L455" s="103" t="b">
        <v>0</v>
      </c>
    </row>
    <row r="456" spans="1:12" ht="15">
      <c r="A456" s="105" t="s">
        <v>517</v>
      </c>
      <c r="B456" s="103" t="s">
        <v>361</v>
      </c>
      <c r="C456" s="103">
        <v>2</v>
      </c>
      <c r="D456" s="107">
        <v>0.0007615850856324631</v>
      </c>
      <c r="E456" s="107">
        <v>1.677264674114648</v>
      </c>
      <c r="F456" s="103" t="s">
        <v>333</v>
      </c>
      <c r="G456" s="103" t="b">
        <v>0</v>
      </c>
      <c r="H456" s="103" t="b">
        <v>0</v>
      </c>
      <c r="I456" s="103" t="b">
        <v>0</v>
      </c>
      <c r="J456" s="103" t="b">
        <v>0</v>
      </c>
      <c r="K456" s="103" t="b">
        <v>0</v>
      </c>
      <c r="L456" s="103" t="b">
        <v>0</v>
      </c>
    </row>
    <row r="457" spans="1:12" ht="15">
      <c r="A457" s="105" t="s">
        <v>441</v>
      </c>
      <c r="B457" s="103" t="s">
        <v>422</v>
      </c>
      <c r="C457" s="103">
        <v>2</v>
      </c>
      <c r="D457" s="107">
        <v>0.0007615850856324631</v>
      </c>
      <c r="E457" s="107">
        <v>2.1032334063869293</v>
      </c>
      <c r="F457" s="103" t="s">
        <v>333</v>
      </c>
      <c r="G457" s="103" t="b">
        <v>0</v>
      </c>
      <c r="H457" s="103" t="b">
        <v>0</v>
      </c>
      <c r="I457" s="103" t="b">
        <v>0</v>
      </c>
      <c r="J457" s="103" t="b">
        <v>0</v>
      </c>
      <c r="K457" s="103" t="b">
        <v>0</v>
      </c>
      <c r="L457" s="103" t="b">
        <v>0</v>
      </c>
    </row>
    <row r="458" spans="1:12" ht="15">
      <c r="A458" s="105" t="s">
        <v>391</v>
      </c>
      <c r="B458" s="103" t="s">
        <v>442</v>
      </c>
      <c r="C458" s="103">
        <v>2</v>
      </c>
      <c r="D458" s="107">
        <v>0.0010235781192825773</v>
      </c>
      <c r="E458" s="107">
        <v>1.802203410722948</v>
      </c>
      <c r="F458" s="103" t="s">
        <v>333</v>
      </c>
      <c r="G458" s="103" t="b">
        <v>0</v>
      </c>
      <c r="H458" s="103" t="b">
        <v>0</v>
      </c>
      <c r="I458" s="103" t="b">
        <v>0</v>
      </c>
      <c r="J458" s="103" t="b">
        <v>0</v>
      </c>
      <c r="K458" s="103" t="b">
        <v>0</v>
      </c>
      <c r="L458" s="103" t="b">
        <v>0</v>
      </c>
    </row>
    <row r="459" spans="1:12" ht="15">
      <c r="A459" s="105" t="s">
        <v>480</v>
      </c>
      <c r="B459" s="103" t="s">
        <v>391</v>
      </c>
      <c r="C459" s="103">
        <v>2</v>
      </c>
      <c r="D459" s="107">
        <v>0.0010235781192825773</v>
      </c>
      <c r="E459" s="107">
        <v>1.911347880148016</v>
      </c>
      <c r="F459" s="103" t="s">
        <v>333</v>
      </c>
      <c r="G459" s="103" t="b">
        <v>0</v>
      </c>
      <c r="H459" s="103" t="b">
        <v>0</v>
      </c>
      <c r="I459" s="103" t="b">
        <v>0</v>
      </c>
      <c r="J459" s="103" t="b">
        <v>0</v>
      </c>
      <c r="K459" s="103" t="b">
        <v>0</v>
      </c>
      <c r="L459" s="103" t="b">
        <v>0</v>
      </c>
    </row>
    <row r="460" spans="1:12" ht="15">
      <c r="A460" s="105" t="s">
        <v>544</v>
      </c>
      <c r="B460" s="103" t="s">
        <v>442</v>
      </c>
      <c r="C460" s="103">
        <v>2</v>
      </c>
      <c r="D460" s="107">
        <v>0.0010235781192825773</v>
      </c>
      <c r="E460" s="107">
        <v>2.2281721429952293</v>
      </c>
      <c r="F460" s="103" t="s">
        <v>333</v>
      </c>
      <c r="G460" s="103" t="b">
        <v>0</v>
      </c>
      <c r="H460" s="103" t="b">
        <v>0</v>
      </c>
      <c r="I460" s="103" t="b">
        <v>0</v>
      </c>
      <c r="J460" s="103" t="b">
        <v>0</v>
      </c>
      <c r="K460" s="103" t="b">
        <v>0</v>
      </c>
      <c r="L460" s="103" t="b">
        <v>0</v>
      </c>
    </row>
    <row r="461" spans="1:12" ht="15">
      <c r="A461" s="105" t="s">
        <v>1285</v>
      </c>
      <c r="B461" s="103" t="s">
        <v>649</v>
      </c>
      <c r="C461" s="103">
        <v>2</v>
      </c>
      <c r="D461" s="107">
        <v>0.0010235781192825773</v>
      </c>
      <c r="E461" s="107">
        <v>2.756445920162273</v>
      </c>
      <c r="F461" s="103" t="s">
        <v>333</v>
      </c>
      <c r="G461" s="103" t="b">
        <v>0</v>
      </c>
      <c r="H461" s="103" t="b">
        <v>0</v>
      </c>
      <c r="I461" s="103" t="b">
        <v>0</v>
      </c>
      <c r="J461" s="103" t="b">
        <v>0</v>
      </c>
      <c r="K461" s="103" t="b">
        <v>0</v>
      </c>
      <c r="L461" s="103" t="b">
        <v>0</v>
      </c>
    </row>
    <row r="462" spans="1:12" ht="15">
      <c r="A462" s="105" t="s">
        <v>492</v>
      </c>
      <c r="B462" s="103" t="s">
        <v>1287</v>
      </c>
      <c r="C462" s="103">
        <v>2</v>
      </c>
      <c r="D462" s="107">
        <v>0.0010235781192825773</v>
      </c>
      <c r="E462" s="107">
        <v>2.5134078714759784</v>
      </c>
      <c r="F462" s="103" t="s">
        <v>333</v>
      </c>
      <c r="G462" s="103" t="b">
        <v>0</v>
      </c>
      <c r="H462" s="103" t="b">
        <v>0</v>
      </c>
      <c r="I462" s="103" t="b">
        <v>0</v>
      </c>
      <c r="J462" s="103" t="b">
        <v>1</v>
      </c>
      <c r="K462" s="103" t="b">
        <v>0</v>
      </c>
      <c r="L462" s="103" t="b">
        <v>0</v>
      </c>
    </row>
    <row r="463" spans="1:12" ht="15">
      <c r="A463" s="105" t="s">
        <v>367</v>
      </c>
      <c r="B463" s="103" t="s">
        <v>408</v>
      </c>
      <c r="C463" s="103">
        <v>2</v>
      </c>
      <c r="D463" s="107">
        <v>0.0007615850856324631</v>
      </c>
      <c r="E463" s="107">
        <v>1.6181432219959915</v>
      </c>
      <c r="F463" s="103" t="s">
        <v>333</v>
      </c>
      <c r="G463" s="103" t="b">
        <v>0</v>
      </c>
      <c r="H463" s="103" t="b">
        <v>0</v>
      </c>
      <c r="I463" s="103" t="b">
        <v>0</v>
      </c>
      <c r="J463" s="103" t="b">
        <v>0</v>
      </c>
      <c r="K463" s="103" t="b">
        <v>0</v>
      </c>
      <c r="L463" s="103" t="b">
        <v>0</v>
      </c>
    </row>
    <row r="464" spans="1:12" ht="15">
      <c r="A464" s="105" t="s">
        <v>389</v>
      </c>
      <c r="B464" s="103" t="s">
        <v>476</v>
      </c>
      <c r="C464" s="103">
        <v>2</v>
      </c>
      <c r="D464" s="107">
        <v>0.0007615850856324631</v>
      </c>
      <c r="E464" s="107">
        <v>2.2793246654426103</v>
      </c>
      <c r="F464" s="103" t="s">
        <v>333</v>
      </c>
      <c r="G464" s="103" t="b">
        <v>0</v>
      </c>
      <c r="H464" s="103" t="b">
        <v>0</v>
      </c>
      <c r="I464" s="103" t="b">
        <v>0</v>
      </c>
      <c r="J464" s="103" t="b">
        <v>0</v>
      </c>
      <c r="K464" s="103" t="b">
        <v>0</v>
      </c>
      <c r="L464" s="103" t="b">
        <v>0</v>
      </c>
    </row>
    <row r="465" spans="1:12" ht="15">
      <c r="A465" s="105" t="s">
        <v>368</v>
      </c>
      <c r="B465" s="103" t="s">
        <v>1255</v>
      </c>
      <c r="C465" s="103">
        <v>2</v>
      </c>
      <c r="D465" s="107">
        <v>0.0010235781192825773</v>
      </c>
      <c r="E465" s="107">
        <v>2.5134078714759784</v>
      </c>
      <c r="F465" s="103" t="s">
        <v>333</v>
      </c>
      <c r="G465" s="103" t="b">
        <v>0</v>
      </c>
      <c r="H465" s="103" t="b">
        <v>0</v>
      </c>
      <c r="I465" s="103" t="b">
        <v>0</v>
      </c>
      <c r="J465" s="103" t="b">
        <v>0</v>
      </c>
      <c r="K465" s="103" t="b">
        <v>0</v>
      </c>
      <c r="L465" s="103" t="b">
        <v>0</v>
      </c>
    </row>
    <row r="466" spans="1:12" ht="15">
      <c r="A466" s="105" t="s">
        <v>368</v>
      </c>
      <c r="B466" s="103" t="s">
        <v>575</v>
      </c>
      <c r="C466" s="103">
        <v>2</v>
      </c>
      <c r="D466" s="107">
        <v>0.0007615850856324631</v>
      </c>
      <c r="E466" s="107">
        <v>2.5134078714759784</v>
      </c>
      <c r="F466" s="103" t="s">
        <v>333</v>
      </c>
      <c r="G466" s="103" t="b">
        <v>0</v>
      </c>
      <c r="H466" s="103" t="b">
        <v>0</v>
      </c>
      <c r="I466" s="103" t="b">
        <v>0</v>
      </c>
      <c r="J466" s="103" t="b">
        <v>0</v>
      </c>
      <c r="K466" s="103" t="b">
        <v>0</v>
      </c>
      <c r="L466" s="103" t="b">
        <v>0</v>
      </c>
    </row>
    <row r="467" spans="1:12" ht="15">
      <c r="A467" s="105" t="s">
        <v>387</v>
      </c>
      <c r="B467" s="103" t="s">
        <v>488</v>
      </c>
      <c r="C467" s="103">
        <v>2</v>
      </c>
      <c r="D467" s="107">
        <v>0.0010235781192825773</v>
      </c>
      <c r="E467" s="107">
        <v>2.057475915826254</v>
      </c>
      <c r="F467" s="103" t="s">
        <v>333</v>
      </c>
      <c r="G467" s="103" t="b">
        <v>0</v>
      </c>
      <c r="H467" s="103" t="b">
        <v>0</v>
      </c>
      <c r="I467" s="103" t="b">
        <v>0</v>
      </c>
      <c r="J467" s="103" t="b">
        <v>0</v>
      </c>
      <c r="K467" s="103" t="b">
        <v>0</v>
      </c>
      <c r="L467" s="103" t="b">
        <v>0</v>
      </c>
    </row>
    <row r="468" spans="1:12" ht="15">
      <c r="A468" s="105" t="s">
        <v>372</v>
      </c>
      <c r="B468" s="103" t="s">
        <v>353</v>
      </c>
      <c r="C468" s="103">
        <v>2</v>
      </c>
      <c r="D468" s="107">
        <v>0.0010235781192825773</v>
      </c>
      <c r="E468" s="107">
        <v>0.7038481568407107</v>
      </c>
      <c r="F468" s="103" t="s">
        <v>333</v>
      </c>
      <c r="G468" s="103" t="b">
        <v>0</v>
      </c>
      <c r="H468" s="103" t="b">
        <v>0</v>
      </c>
      <c r="I468" s="103" t="b">
        <v>0</v>
      </c>
      <c r="J468" s="103" t="b">
        <v>0</v>
      </c>
      <c r="K468" s="103" t="b">
        <v>0</v>
      </c>
      <c r="L468" s="103" t="b">
        <v>0</v>
      </c>
    </row>
    <row r="469" spans="1:12" ht="15">
      <c r="A469" s="105" t="s">
        <v>511</v>
      </c>
      <c r="B469" s="103" t="s">
        <v>599</v>
      </c>
      <c r="C469" s="103">
        <v>2</v>
      </c>
      <c r="D469" s="107">
        <v>0.0007615850856324631</v>
      </c>
      <c r="E469" s="107">
        <v>2.5803546611065915</v>
      </c>
      <c r="F469" s="103" t="s">
        <v>333</v>
      </c>
      <c r="G469" s="103" t="b">
        <v>0</v>
      </c>
      <c r="H469" s="103" t="b">
        <v>0</v>
      </c>
      <c r="I469" s="103" t="b">
        <v>0</v>
      </c>
      <c r="J469" s="103" t="b">
        <v>0</v>
      </c>
      <c r="K469" s="103" t="b">
        <v>0</v>
      </c>
      <c r="L469" s="103" t="b">
        <v>0</v>
      </c>
    </row>
    <row r="470" spans="1:12" ht="15">
      <c r="A470" s="105" t="s">
        <v>438</v>
      </c>
      <c r="B470" s="103" t="s">
        <v>688</v>
      </c>
      <c r="C470" s="103">
        <v>2</v>
      </c>
      <c r="D470" s="107">
        <v>0.0007615850856324631</v>
      </c>
      <c r="E470" s="107">
        <v>2.2793246654426103</v>
      </c>
      <c r="F470" s="103" t="s">
        <v>333</v>
      </c>
      <c r="G470" s="103" t="b">
        <v>0</v>
      </c>
      <c r="H470" s="103" t="b">
        <v>0</v>
      </c>
      <c r="I470" s="103" t="b">
        <v>0</v>
      </c>
      <c r="J470" s="103" t="b">
        <v>0</v>
      </c>
      <c r="K470" s="103" t="b">
        <v>0</v>
      </c>
      <c r="L470" s="103" t="b">
        <v>0</v>
      </c>
    </row>
    <row r="471" spans="1:12" ht="15">
      <c r="A471" s="105" t="s">
        <v>359</v>
      </c>
      <c r="B471" s="103" t="s">
        <v>555</v>
      </c>
      <c r="C471" s="103">
        <v>2</v>
      </c>
      <c r="D471" s="107">
        <v>0.0007615850856324631</v>
      </c>
      <c r="E471" s="107">
        <v>1.6595359071542164</v>
      </c>
      <c r="F471" s="103" t="s">
        <v>333</v>
      </c>
      <c r="G471" s="103" t="b">
        <v>0</v>
      </c>
      <c r="H471" s="103" t="b">
        <v>0</v>
      </c>
      <c r="I471" s="103" t="b">
        <v>0</v>
      </c>
      <c r="J471" s="103" t="b">
        <v>0</v>
      </c>
      <c r="K471" s="103" t="b">
        <v>0</v>
      </c>
      <c r="L471" s="103" t="b">
        <v>0</v>
      </c>
    </row>
    <row r="472" spans="1:12" ht="15">
      <c r="A472" s="105" t="s">
        <v>555</v>
      </c>
      <c r="B472" s="103" t="s">
        <v>688</v>
      </c>
      <c r="C472" s="103">
        <v>2</v>
      </c>
      <c r="D472" s="107">
        <v>0.0007615850856324631</v>
      </c>
      <c r="E472" s="107">
        <v>2.3585059114902354</v>
      </c>
      <c r="F472" s="103" t="s">
        <v>333</v>
      </c>
      <c r="G472" s="103" t="b">
        <v>0</v>
      </c>
      <c r="H472" s="103" t="b">
        <v>0</v>
      </c>
      <c r="I472" s="103" t="b">
        <v>0</v>
      </c>
      <c r="J472" s="103" t="b">
        <v>0</v>
      </c>
      <c r="K472" s="103" t="b">
        <v>0</v>
      </c>
      <c r="L472" s="103" t="b">
        <v>0</v>
      </c>
    </row>
    <row r="473" spans="1:12" ht="15">
      <c r="A473" s="105" t="s">
        <v>1038</v>
      </c>
      <c r="B473" s="103" t="s">
        <v>571</v>
      </c>
      <c r="C473" s="103">
        <v>2</v>
      </c>
      <c r="D473" s="107">
        <v>0.0007615850856324631</v>
      </c>
      <c r="E473" s="107">
        <v>2.756445920162273</v>
      </c>
      <c r="F473" s="103" t="s">
        <v>333</v>
      </c>
      <c r="G473" s="103" t="b">
        <v>0</v>
      </c>
      <c r="H473" s="103" t="b">
        <v>0</v>
      </c>
      <c r="I473" s="103" t="b">
        <v>0</v>
      </c>
      <c r="J473" s="103" t="b">
        <v>0</v>
      </c>
      <c r="K473" s="103" t="b">
        <v>0</v>
      </c>
      <c r="L473" s="103" t="b">
        <v>0</v>
      </c>
    </row>
    <row r="474" spans="1:12" ht="15">
      <c r="A474" s="105" t="s">
        <v>361</v>
      </c>
      <c r="B474" s="103" t="s">
        <v>352</v>
      </c>
      <c r="C474" s="103">
        <v>2</v>
      </c>
      <c r="D474" s="107">
        <v>0.0010235781192825773</v>
      </c>
      <c r="E474" s="107">
        <v>1.0752046827866857</v>
      </c>
      <c r="F474" s="103" t="s">
        <v>333</v>
      </c>
      <c r="G474" s="103" t="b">
        <v>0</v>
      </c>
      <c r="H474" s="103" t="b">
        <v>0</v>
      </c>
      <c r="I474" s="103" t="b">
        <v>0</v>
      </c>
      <c r="J474" s="103" t="b">
        <v>0</v>
      </c>
      <c r="K474" s="103" t="b">
        <v>0</v>
      </c>
      <c r="L474" s="103" t="b">
        <v>0</v>
      </c>
    </row>
    <row r="475" spans="1:12" ht="15">
      <c r="A475" s="105" t="s">
        <v>807</v>
      </c>
      <c r="B475" s="103" t="s">
        <v>378</v>
      </c>
      <c r="C475" s="103">
        <v>2</v>
      </c>
      <c r="D475" s="107">
        <v>0.0007615850856324631</v>
      </c>
      <c r="E475" s="107">
        <v>2.31711322633201</v>
      </c>
      <c r="F475" s="103" t="s">
        <v>333</v>
      </c>
      <c r="G475" s="103" t="b">
        <v>0</v>
      </c>
      <c r="H475" s="103" t="b">
        <v>0</v>
      </c>
      <c r="I475" s="103" t="b">
        <v>0</v>
      </c>
      <c r="J475" s="103" t="b">
        <v>0</v>
      </c>
      <c r="K475" s="103" t="b">
        <v>0</v>
      </c>
      <c r="L475" s="103" t="b">
        <v>0</v>
      </c>
    </row>
    <row r="476" spans="1:12" ht="15">
      <c r="A476" s="105" t="s">
        <v>414</v>
      </c>
      <c r="B476" s="103" t="s">
        <v>353</v>
      </c>
      <c r="C476" s="103">
        <v>2</v>
      </c>
      <c r="D476" s="107">
        <v>0.0010235781192825773</v>
      </c>
      <c r="E476" s="107">
        <v>1.1229774645826864</v>
      </c>
      <c r="F476" s="103" t="s">
        <v>333</v>
      </c>
      <c r="G476" s="103" t="b">
        <v>0</v>
      </c>
      <c r="H476" s="103" t="b">
        <v>0</v>
      </c>
      <c r="I476" s="103" t="b">
        <v>0</v>
      </c>
      <c r="J476" s="103" t="b">
        <v>0</v>
      </c>
      <c r="K476" s="103" t="b">
        <v>0</v>
      </c>
      <c r="L476" s="103" t="b">
        <v>0</v>
      </c>
    </row>
    <row r="477" spans="1:12" ht="15">
      <c r="A477" s="105" t="s">
        <v>558</v>
      </c>
      <c r="B477" s="103" t="s">
        <v>353</v>
      </c>
      <c r="C477" s="103">
        <v>2</v>
      </c>
      <c r="D477" s="107">
        <v>0.0010235781192825773</v>
      </c>
      <c r="E477" s="107">
        <v>1.2479162011909863</v>
      </c>
      <c r="F477" s="103" t="s">
        <v>333</v>
      </c>
      <c r="G477" s="103" t="b">
        <v>0</v>
      </c>
      <c r="H477" s="103" t="b">
        <v>0</v>
      </c>
      <c r="I477" s="103" t="b">
        <v>0</v>
      </c>
      <c r="J477" s="103" t="b">
        <v>0</v>
      </c>
      <c r="K477" s="103" t="b">
        <v>0</v>
      </c>
      <c r="L477" s="103" t="b">
        <v>0</v>
      </c>
    </row>
    <row r="478" spans="1:12" ht="15">
      <c r="A478" s="105" t="s">
        <v>825</v>
      </c>
      <c r="B478" s="103" t="s">
        <v>1096</v>
      </c>
      <c r="C478" s="103">
        <v>2</v>
      </c>
      <c r="D478" s="107">
        <v>0.0010235781192825773</v>
      </c>
      <c r="E478" s="107">
        <v>2.8813846567705728</v>
      </c>
      <c r="F478" s="103" t="s">
        <v>333</v>
      </c>
      <c r="G478" s="103" t="b">
        <v>0</v>
      </c>
      <c r="H478" s="103" t="b">
        <v>0</v>
      </c>
      <c r="I478" s="103" t="b">
        <v>0</v>
      </c>
      <c r="J478" s="103" t="b">
        <v>0</v>
      </c>
      <c r="K478" s="103" t="b">
        <v>0</v>
      </c>
      <c r="L478" s="103" t="b">
        <v>0</v>
      </c>
    </row>
    <row r="479" spans="1:12" ht="15">
      <c r="A479" s="105" t="s">
        <v>1096</v>
      </c>
      <c r="B479" s="103" t="s">
        <v>594</v>
      </c>
      <c r="C479" s="103">
        <v>2</v>
      </c>
      <c r="D479" s="107">
        <v>0.0010235781192825773</v>
      </c>
      <c r="E479" s="107">
        <v>2.6595359071542166</v>
      </c>
      <c r="F479" s="103" t="s">
        <v>333</v>
      </c>
      <c r="G479" s="103" t="b">
        <v>0</v>
      </c>
      <c r="H479" s="103" t="b">
        <v>0</v>
      </c>
      <c r="I479" s="103" t="b">
        <v>0</v>
      </c>
      <c r="J479" s="103" t="b">
        <v>0</v>
      </c>
      <c r="K479" s="103" t="b">
        <v>0</v>
      </c>
      <c r="L479" s="103" t="b">
        <v>0</v>
      </c>
    </row>
    <row r="480" spans="1:12" ht="15">
      <c r="A480" s="105" t="s">
        <v>555</v>
      </c>
      <c r="B480" s="103" t="s">
        <v>411</v>
      </c>
      <c r="C480" s="103">
        <v>2</v>
      </c>
      <c r="D480" s="107">
        <v>0.0007615850856324631</v>
      </c>
      <c r="E480" s="107">
        <v>1.9605659028181976</v>
      </c>
      <c r="F480" s="103" t="s">
        <v>333</v>
      </c>
      <c r="G480" s="103" t="b">
        <v>0</v>
      </c>
      <c r="H480" s="103" t="b">
        <v>0</v>
      </c>
      <c r="I480" s="103" t="b">
        <v>0</v>
      </c>
      <c r="J480" s="103" t="b">
        <v>0</v>
      </c>
      <c r="K480" s="103" t="b">
        <v>0</v>
      </c>
      <c r="L480" s="103" t="b">
        <v>0</v>
      </c>
    </row>
    <row r="481" spans="1:12" ht="15">
      <c r="A481" s="105" t="s">
        <v>482</v>
      </c>
      <c r="B481" s="103" t="s">
        <v>516</v>
      </c>
      <c r="C481" s="103">
        <v>2</v>
      </c>
      <c r="D481" s="107">
        <v>0.0007615850856324631</v>
      </c>
      <c r="E481" s="107">
        <v>2.756445920162273</v>
      </c>
      <c r="F481" s="103" t="s">
        <v>333</v>
      </c>
      <c r="G481" s="103" t="b">
        <v>0</v>
      </c>
      <c r="H481" s="103" t="b">
        <v>0</v>
      </c>
      <c r="I481" s="103" t="b">
        <v>0</v>
      </c>
      <c r="J481" s="103" t="b">
        <v>0</v>
      </c>
      <c r="K481" s="103" t="b">
        <v>0</v>
      </c>
      <c r="L481" s="103" t="b">
        <v>0</v>
      </c>
    </row>
    <row r="482" spans="1:12" ht="15">
      <c r="A482" s="105" t="s">
        <v>516</v>
      </c>
      <c r="B482" s="103" t="s">
        <v>378</v>
      </c>
      <c r="C482" s="103">
        <v>2</v>
      </c>
      <c r="D482" s="107">
        <v>0.0007615850856324631</v>
      </c>
      <c r="E482" s="107">
        <v>2.31711322633201</v>
      </c>
      <c r="F482" s="103" t="s">
        <v>333</v>
      </c>
      <c r="G482" s="103" t="b">
        <v>0</v>
      </c>
      <c r="H482" s="103" t="b">
        <v>0</v>
      </c>
      <c r="I482" s="103" t="b">
        <v>0</v>
      </c>
      <c r="J482" s="103" t="b">
        <v>0</v>
      </c>
      <c r="K482" s="103" t="b">
        <v>0</v>
      </c>
      <c r="L482" s="103" t="b">
        <v>0</v>
      </c>
    </row>
    <row r="483" spans="1:12" ht="15">
      <c r="A483" s="105" t="s">
        <v>611</v>
      </c>
      <c r="B483" s="103" t="s">
        <v>414</v>
      </c>
      <c r="C483" s="103">
        <v>2</v>
      </c>
      <c r="D483" s="107">
        <v>0.0007615850856324631</v>
      </c>
      <c r="E483" s="107">
        <v>2.057475915826254</v>
      </c>
      <c r="F483" s="103" t="s">
        <v>333</v>
      </c>
      <c r="G483" s="103" t="b">
        <v>0</v>
      </c>
      <c r="H483" s="103" t="b">
        <v>0</v>
      </c>
      <c r="I483" s="103" t="b">
        <v>0</v>
      </c>
      <c r="J483" s="103" t="b">
        <v>0</v>
      </c>
      <c r="K483" s="103" t="b">
        <v>0</v>
      </c>
      <c r="L483" s="103" t="b">
        <v>0</v>
      </c>
    </row>
    <row r="484" spans="1:12" ht="15">
      <c r="A484" s="105" t="s">
        <v>355</v>
      </c>
      <c r="B484" s="103" t="s">
        <v>440</v>
      </c>
      <c r="C484" s="103">
        <v>2</v>
      </c>
      <c r="D484" s="107">
        <v>0.0007615850856324631</v>
      </c>
      <c r="E484" s="107">
        <v>1.677264674114648</v>
      </c>
      <c r="F484" s="103" t="s">
        <v>333</v>
      </c>
      <c r="G484" s="103" t="b">
        <v>0</v>
      </c>
      <c r="H484" s="103" t="b">
        <v>0</v>
      </c>
      <c r="I484" s="103" t="b">
        <v>0</v>
      </c>
      <c r="J484" s="103" t="b">
        <v>0</v>
      </c>
      <c r="K484" s="103" t="b">
        <v>0</v>
      </c>
      <c r="L484" s="103" t="b">
        <v>0</v>
      </c>
    </row>
    <row r="485" spans="1:12" ht="15">
      <c r="A485" s="105" t="s">
        <v>1043</v>
      </c>
      <c r="B485" s="103" t="s">
        <v>518</v>
      </c>
      <c r="C485" s="103">
        <v>2</v>
      </c>
      <c r="D485" s="107">
        <v>0.0007615850856324631</v>
      </c>
      <c r="E485" s="107">
        <v>2.5134078714759784</v>
      </c>
      <c r="F485" s="103" t="s">
        <v>333</v>
      </c>
      <c r="G485" s="103" t="b">
        <v>0</v>
      </c>
      <c r="H485" s="103" t="b">
        <v>0</v>
      </c>
      <c r="I485" s="103" t="b">
        <v>0</v>
      </c>
      <c r="J485" s="103" t="b">
        <v>0</v>
      </c>
      <c r="K485" s="103" t="b">
        <v>0</v>
      </c>
      <c r="L485" s="103" t="b">
        <v>0</v>
      </c>
    </row>
    <row r="486" spans="1:12" ht="15">
      <c r="A486" s="105" t="s">
        <v>518</v>
      </c>
      <c r="B486" s="103" t="s">
        <v>689</v>
      </c>
      <c r="C486" s="103">
        <v>2</v>
      </c>
      <c r="D486" s="107">
        <v>0.0007615850856324631</v>
      </c>
      <c r="E486" s="107">
        <v>2.337316612420297</v>
      </c>
      <c r="F486" s="103" t="s">
        <v>333</v>
      </c>
      <c r="G486" s="103" t="b">
        <v>0</v>
      </c>
      <c r="H486" s="103" t="b">
        <v>0</v>
      </c>
      <c r="I486" s="103" t="b">
        <v>0</v>
      </c>
      <c r="J486" s="103" t="b">
        <v>0</v>
      </c>
      <c r="K486" s="103" t="b">
        <v>0</v>
      </c>
      <c r="L486" s="103" t="b">
        <v>0</v>
      </c>
    </row>
    <row r="487" spans="1:12" ht="15">
      <c r="A487" s="105" t="s">
        <v>1099</v>
      </c>
      <c r="B487" s="103" t="s">
        <v>1100</v>
      </c>
      <c r="C487" s="103">
        <v>2</v>
      </c>
      <c r="D487" s="107">
        <v>0.0010235781192825773</v>
      </c>
      <c r="E487" s="107">
        <v>3.057475915826254</v>
      </c>
      <c r="F487" s="103" t="s">
        <v>333</v>
      </c>
      <c r="G487" s="103" t="b">
        <v>1</v>
      </c>
      <c r="H487" s="103" t="b">
        <v>0</v>
      </c>
      <c r="I487" s="103" t="b">
        <v>0</v>
      </c>
      <c r="J487" s="103" t="b">
        <v>0</v>
      </c>
      <c r="K487" s="103" t="b">
        <v>0</v>
      </c>
      <c r="L487" s="103" t="b">
        <v>0</v>
      </c>
    </row>
    <row r="488" spans="1:12" ht="15">
      <c r="A488" s="105" t="s">
        <v>372</v>
      </c>
      <c r="B488" s="103" t="s">
        <v>1052</v>
      </c>
      <c r="C488" s="103">
        <v>2</v>
      </c>
      <c r="D488" s="107">
        <v>0.0007615850856324631</v>
      </c>
      <c r="E488" s="107">
        <v>2.036286616756316</v>
      </c>
      <c r="F488" s="103" t="s">
        <v>333</v>
      </c>
      <c r="G488" s="103" t="b">
        <v>0</v>
      </c>
      <c r="H488" s="103" t="b">
        <v>0</v>
      </c>
      <c r="I488" s="103" t="b">
        <v>0</v>
      </c>
      <c r="J488" s="103" t="b">
        <v>1</v>
      </c>
      <c r="K488" s="103" t="b">
        <v>0</v>
      </c>
      <c r="L488" s="103" t="b">
        <v>0</v>
      </c>
    </row>
    <row r="489" spans="1:12" ht="15">
      <c r="A489" s="105" t="s">
        <v>1052</v>
      </c>
      <c r="B489" s="103" t="s">
        <v>1053</v>
      </c>
      <c r="C489" s="103">
        <v>2</v>
      </c>
      <c r="D489" s="107">
        <v>0.0007615850856324631</v>
      </c>
      <c r="E489" s="107">
        <v>3.057475915826254</v>
      </c>
      <c r="F489" s="103" t="s">
        <v>333</v>
      </c>
      <c r="G489" s="103" t="b">
        <v>1</v>
      </c>
      <c r="H489" s="103" t="b">
        <v>0</v>
      </c>
      <c r="I489" s="103" t="b">
        <v>0</v>
      </c>
      <c r="J489" s="103" t="b">
        <v>0</v>
      </c>
      <c r="K489" s="103" t="b">
        <v>0</v>
      </c>
      <c r="L489" s="103" t="b">
        <v>0</v>
      </c>
    </row>
    <row r="490" spans="1:12" ht="15">
      <c r="A490" s="105" t="s">
        <v>372</v>
      </c>
      <c r="B490" s="103" t="s">
        <v>366</v>
      </c>
      <c r="C490" s="103">
        <v>2</v>
      </c>
      <c r="D490" s="107">
        <v>0.0010235781192825773</v>
      </c>
      <c r="E490" s="107">
        <v>1.2581353663726722</v>
      </c>
      <c r="F490" s="103" t="s">
        <v>333</v>
      </c>
      <c r="G490" s="103" t="b">
        <v>0</v>
      </c>
      <c r="H490" s="103" t="b">
        <v>0</v>
      </c>
      <c r="I490" s="103" t="b">
        <v>0</v>
      </c>
      <c r="J490" s="103" t="b">
        <v>0</v>
      </c>
      <c r="K490" s="103" t="b">
        <v>0</v>
      </c>
      <c r="L490" s="103" t="b">
        <v>0</v>
      </c>
    </row>
    <row r="491" spans="1:12" ht="15">
      <c r="A491" s="105" t="s">
        <v>1032</v>
      </c>
      <c r="B491" s="103" t="s">
        <v>383</v>
      </c>
      <c r="C491" s="103">
        <v>2</v>
      </c>
      <c r="D491" s="107">
        <v>0.0010235781192825773</v>
      </c>
      <c r="E491" s="107">
        <v>2.5134078714759784</v>
      </c>
      <c r="F491" s="103" t="s">
        <v>333</v>
      </c>
      <c r="G491" s="103" t="b">
        <v>0</v>
      </c>
      <c r="H491" s="103" t="b">
        <v>0</v>
      </c>
      <c r="I491" s="103" t="b">
        <v>0</v>
      </c>
      <c r="J491" s="103" t="b">
        <v>0</v>
      </c>
      <c r="K491" s="103" t="b">
        <v>0</v>
      </c>
      <c r="L491" s="103" t="b">
        <v>0</v>
      </c>
    </row>
    <row r="492" spans="1:12" ht="15">
      <c r="A492" s="105" t="s">
        <v>804</v>
      </c>
      <c r="B492" s="103" t="s">
        <v>366</v>
      </c>
      <c r="C492" s="103">
        <v>2</v>
      </c>
      <c r="D492" s="107">
        <v>0.0010235781192825773</v>
      </c>
      <c r="E492" s="107">
        <v>2.1032334063869293</v>
      </c>
      <c r="F492" s="103" t="s">
        <v>333</v>
      </c>
      <c r="G492" s="103" t="b">
        <v>0</v>
      </c>
      <c r="H492" s="103" t="b">
        <v>0</v>
      </c>
      <c r="I492" s="103" t="b">
        <v>0</v>
      </c>
      <c r="J492" s="103" t="b">
        <v>0</v>
      </c>
      <c r="K492" s="103" t="b">
        <v>0</v>
      </c>
      <c r="L492" s="103" t="b">
        <v>0</v>
      </c>
    </row>
    <row r="493" spans="1:12" ht="15">
      <c r="A493" s="105" t="s">
        <v>366</v>
      </c>
      <c r="B493" s="103" t="s">
        <v>1033</v>
      </c>
      <c r="C493" s="103">
        <v>2</v>
      </c>
      <c r="D493" s="107">
        <v>0.0010235781192825773</v>
      </c>
      <c r="E493" s="107">
        <v>2.2793246654426103</v>
      </c>
      <c r="F493" s="103" t="s">
        <v>333</v>
      </c>
      <c r="G493" s="103" t="b">
        <v>0</v>
      </c>
      <c r="H493" s="103" t="b">
        <v>0</v>
      </c>
      <c r="I493" s="103" t="b">
        <v>0</v>
      </c>
      <c r="J493" s="103" t="b">
        <v>0</v>
      </c>
      <c r="K493" s="103" t="b">
        <v>0</v>
      </c>
      <c r="L493" s="103" t="b">
        <v>0</v>
      </c>
    </row>
    <row r="494" spans="1:12" ht="15">
      <c r="A494" s="105" t="s">
        <v>1033</v>
      </c>
      <c r="B494" s="103" t="s">
        <v>372</v>
      </c>
      <c r="C494" s="103">
        <v>2</v>
      </c>
      <c r="D494" s="107">
        <v>0.0010235781192825773</v>
      </c>
      <c r="E494" s="107">
        <v>2.057475915826254</v>
      </c>
      <c r="F494" s="103" t="s">
        <v>333</v>
      </c>
      <c r="G494" s="103" t="b">
        <v>0</v>
      </c>
      <c r="H494" s="103" t="b">
        <v>0</v>
      </c>
      <c r="I494" s="103" t="b">
        <v>0</v>
      </c>
      <c r="J494" s="103" t="b">
        <v>0</v>
      </c>
      <c r="K494" s="103" t="b">
        <v>0</v>
      </c>
      <c r="L494" s="103" t="b">
        <v>0</v>
      </c>
    </row>
    <row r="495" spans="1:12" ht="15">
      <c r="A495" s="105" t="s">
        <v>372</v>
      </c>
      <c r="B495" s="103" t="s">
        <v>512</v>
      </c>
      <c r="C495" s="103">
        <v>2</v>
      </c>
      <c r="D495" s="107">
        <v>0.0010235781192825773</v>
      </c>
      <c r="E495" s="107">
        <v>2.036286616756316</v>
      </c>
      <c r="F495" s="103" t="s">
        <v>333</v>
      </c>
      <c r="G495" s="103" t="b">
        <v>0</v>
      </c>
      <c r="H495" s="103" t="b">
        <v>0</v>
      </c>
      <c r="I495" s="103" t="b">
        <v>0</v>
      </c>
      <c r="J495" s="103" t="b">
        <v>0</v>
      </c>
      <c r="K495" s="103" t="b">
        <v>0</v>
      </c>
      <c r="L495" s="103" t="b">
        <v>0</v>
      </c>
    </row>
    <row r="496" spans="1:12" ht="15">
      <c r="A496" s="105" t="s">
        <v>361</v>
      </c>
      <c r="B496" s="103" t="s">
        <v>353</v>
      </c>
      <c r="C496" s="103">
        <v>2</v>
      </c>
      <c r="D496" s="107">
        <v>0.0010235781192825773</v>
      </c>
      <c r="E496" s="107">
        <v>0.645856209863024</v>
      </c>
      <c r="F496" s="103" t="s">
        <v>333</v>
      </c>
      <c r="G496" s="103" t="b">
        <v>0</v>
      </c>
      <c r="H496" s="103" t="b">
        <v>0</v>
      </c>
      <c r="I496" s="103" t="b">
        <v>0</v>
      </c>
      <c r="J496" s="103" t="b">
        <v>0</v>
      </c>
      <c r="K496" s="103" t="b">
        <v>0</v>
      </c>
      <c r="L496" s="103" t="b">
        <v>0</v>
      </c>
    </row>
    <row r="497" spans="1:12" ht="15">
      <c r="A497" s="105" t="s">
        <v>680</v>
      </c>
      <c r="B497" s="103" t="s">
        <v>438</v>
      </c>
      <c r="C497" s="103">
        <v>2</v>
      </c>
      <c r="D497" s="107">
        <v>0.0010235781192825773</v>
      </c>
      <c r="E497" s="107">
        <v>2.40426340205091</v>
      </c>
      <c r="F497" s="103" t="s">
        <v>333</v>
      </c>
      <c r="G497" s="103" t="b">
        <v>0</v>
      </c>
      <c r="H497" s="103" t="b">
        <v>0</v>
      </c>
      <c r="I497" s="103" t="b">
        <v>0</v>
      </c>
      <c r="J497" s="103" t="b">
        <v>0</v>
      </c>
      <c r="K497" s="103" t="b">
        <v>0</v>
      </c>
      <c r="L497" s="103" t="b">
        <v>0</v>
      </c>
    </row>
    <row r="498" spans="1:12" ht="15">
      <c r="A498" s="105" t="s">
        <v>359</v>
      </c>
      <c r="B498" s="103" t="s">
        <v>371</v>
      </c>
      <c r="C498" s="103">
        <v>2</v>
      </c>
      <c r="D498" s="107">
        <v>0.0010235781192825773</v>
      </c>
      <c r="E498" s="107">
        <v>1.5134078714759784</v>
      </c>
      <c r="F498" s="103" t="s">
        <v>333</v>
      </c>
      <c r="G498" s="103" t="b">
        <v>0</v>
      </c>
      <c r="H498" s="103" t="b">
        <v>0</v>
      </c>
      <c r="I498" s="103" t="b">
        <v>0</v>
      </c>
      <c r="J498" s="103" t="b">
        <v>0</v>
      </c>
      <c r="K498" s="103" t="b">
        <v>0</v>
      </c>
      <c r="L498" s="103" t="b">
        <v>0</v>
      </c>
    </row>
    <row r="499" spans="1:12" ht="15">
      <c r="A499" s="105" t="s">
        <v>371</v>
      </c>
      <c r="B499" s="103" t="s">
        <v>387</v>
      </c>
      <c r="C499" s="103">
        <v>2</v>
      </c>
      <c r="D499" s="107">
        <v>0.0010235781192825773</v>
      </c>
      <c r="E499" s="107">
        <v>1.911347880148016</v>
      </c>
      <c r="F499" s="103" t="s">
        <v>333</v>
      </c>
      <c r="G499" s="103" t="b">
        <v>0</v>
      </c>
      <c r="H499" s="103" t="b">
        <v>0</v>
      </c>
      <c r="I499" s="103" t="b">
        <v>0</v>
      </c>
      <c r="J499" s="103" t="b">
        <v>0</v>
      </c>
      <c r="K499" s="103" t="b">
        <v>0</v>
      </c>
      <c r="L499" s="103" t="b">
        <v>0</v>
      </c>
    </row>
    <row r="500" spans="1:12" ht="15">
      <c r="A500" s="105" t="s">
        <v>380</v>
      </c>
      <c r="B500" s="103" t="s">
        <v>614</v>
      </c>
      <c r="C500" s="103">
        <v>2</v>
      </c>
      <c r="D500" s="107">
        <v>0.0010235781192825773</v>
      </c>
      <c r="E500" s="107">
        <v>2.756445920162273</v>
      </c>
      <c r="F500" s="103" t="s">
        <v>333</v>
      </c>
      <c r="G500" s="103" t="b">
        <v>0</v>
      </c>
      <c r="H500" s="103" t="b">
        <v>0</v>
      </c>
      <c r="I500" s="103" t="b">
        <v>0</v>
      </c>
      <c r="J500" s="103" t="b">
        <v>0</v>
      </c>
      <c r="K500" s="103" t="b">
        <v>0</v>
      </c>
      <c r="L500" s="103" t="b">
        <v>0</v>
      </c>
    </row>
    <row r="501" spans="1:12" ht="15">
      <c r="A501" s="105" t="s">
        <v>1046</v>
      </c>
      <c r="B501" s="103" t="s">
        <v>372</v>
      </c>
      <c r="C501" s="103">
        <v>2</v>
      </c>
      <c r="D501" s="107">
        <v>0.0010235781192825773</v>
      </c>
      <c r="E501" s="107">
        <v>2.057475915826254</v>
      </c>
      <c r="F501" s="103" t="s">
        <v>333</v>
      </c>
      <c r="G501" s="103" t="b">
        <v>0</v>
      </c>
      <c r="H501" s="103" t="b">
        <v>0</v>
      </c>
      <c r="I501" s="103" t="b">
        <v>0</v>
      </c>
      <c r="J501" s="103" t="b">
        <v>0</v>
      </c>
      <c r="K501" s="103" t="b">
        <v>0</v>
      </c>
      <c r="L501" s="103" t="b">
        <v>0</v>
      </c>
    </row>
    <row r="502" spans="1:12" ht="15">
      <c r="A502" s="105" t="s">
        <v>352</v>
      </c>
      <c r="B502" s="103" t="s">
        <v>354</v>
      </c>
      <c r="C502" s="103">
        <v>14</v>
      </c>
      <c r="D502" s="107">
        <v>0.0027163140523688576</v>
      </c>
      <c r="E502" s="107">
        <v>1.8996685396270212</v>
      </c>
      <c r="F502" s="103" t="s">
        <v>334</v>
      </c>
      <c r="G502" s="103" t="b">
        <v>0</v>
      </c>
      <c r="H502" s="103" t="b">
        <v>0</v>
      </c>
      <c r="I502" s="103" t="b">
        <v>0</v>
      </c>
      <c r="J502" s="103" t="b">
        <v>0</v>
      </c>
      <c r="K502" s="103" t="b">
        <v>0</v>
      </c>
      <c r="L502" s="103" t="b">
        <v>0</v>
      </c>
    </row>
    <row r="503" spans="1:12" ht="15">
      <c r="A503" s="105" t="s">
        <v>384</v>
      </c>
      <c r="B503" s="103" t="s">
        <v>412</v>
      </c>
      <c r="C503" s="103">
        <v>11</v>
      </c>
      <c r="D503" s="107">
        <v>0.005363237445148708</v>
      </c>
      <c r="E503" s="107">
        <v>2.0167819387233648</v>
      </c>
      <c r="F503" s="103" t="s">
        <v>334</v>
      </c>
      <c r="G503" s="103" t="b">
        <v>0</v>
      </c>
      <c r="H503" s="103" t="b">
        <v>0</v>
      </c>
      <c r="I503" s="103" t="b">
        <v>0</v>
      </c>
      <c r="J503" s="103" t="b">
        <v>0</v>
      </c>
      <c r="K503" s="103" t="b">
        <v>0</v>
      </c>
      <c r="L503" s="103" t="b">
        <v>0</v>
      </c>
    </row>
    <row r="504" spans="1:12" ht="15">
      <c r="A504" s="105" t="s">
        <v>373</v>
      </c>
      <c r="B504" s="103" t="s">
        <v>369</v>
      </c>
      <c r="C504" s="103">
        <v>10</v>
      </c>
      <c r="D504" s="107">
        <v>0.0019402243231206125</v>
      </c>
      <c r="E504" s="107">
        <v>2.3098430047160705</v>
      </c>
      <c r="F504" s="103" t="s">
        <v>334</v>
      </c>
      <c r="G504" s="103" t="b">
        <v>0</v>
      </c>
      <c r="H504" s="103" t="b">
        <v>0</v>
      </c>
      <c r="I504" s="103" t="b">
        <v>0</v>
      </c>
      <c r="J504" s="103" t="b">
        <v>0</v>
      </c>
      <c r="K504" s="103" t="b">
        <v>0</v>
      </c>
      <c r="L504" s="103" t="b">
        <v>0</v>
      </c>
    </row>
    <row r="505" spans="1:12" ht="15">
      <c r="A505" s="105" t="s">
        <v>364</v>
      </c>
      <c r="B505" s="103" t="s">
        <v>384</v>
      </c>
      <c r="C505" s="103">
        <v>9</v>
      </c>
      <c r="D505" s="107">
        <v>0.004388103364212579</v>
      </c>
      <c r="E505" s="107">
        <v>1.7783640876738154</v>
      </c>
      <c r="F505" s="103" t="s">
        <v>334</v>
      </c>
      <c r="G505" s="103" t="b">
        <v>0</v>
      </c>
      <c r="H505" s="103" t="b">
        <v>0</v>
      </c>
      <c r="I505" s="103" t="b">
        <v>0</v>
      </c>
      <c r="J505" s="103" t="b">
        <v>0</v>
      </c>
      <c r="K505" s="103" t="b">
        <v>0</v>
      </c>
      <c r="L505" s="103" t="b">
        <v>0</v>
      </c>
    </row>
    <row r="506" spans="1:12" ht="15">
      <c r="A506" s="105" t="s">
        <v>429</v>
      </c>
      <c r="B506" s="103" t="s">
        <v>430</v>
      </c>
      <c r="C506" s="103">
        <v>8</v>
      </c>
      <c r="D506" s="107">
        <v>0.0020395075388799128</v>
      </c>
      <c r="E506" s="107">
        <v>2.3044479728293643</v>
      </c>
      <c r="F506" s="103" t="s">
        <v>334</v>
      </c>
      <c r="G506" s="103" t="b">
        <v>0</v>
      </c>
      <c r="H506" s="103" t="b">
        <v>0</v>
      </c>
      <c r="I506" s="103" t="b">
        <v>0</v>
      </c>
      <c r="J506" s="103" t="b">
        <v>0</v>
      </c>
      <c r="K506" s="103" t="b">
        <v>0</v>
      </c>
      <c r="L506" s="103" t="b">
        <v>0</v>
      </c>
    </row>
    <row r="507" spans="1:12" ht="15">
      <c r="A507" s="105" t="s">
        <v>423</v>
      </c>
      <c r="B507" s="103" t="s">
        <v>514</v>
      </c>
      <c r="C507" s="103">
        <v>5</v>
      </c>
      <c r="D507" s="107">
        <v>0.0024378352023403218</v>
      </c>
      <c r="E507" s="107">
        <v>2.385563718654189</v>
      </c>
      <c r="F507" s="103" t="s">
        <v>334</v>
      </c>
      <c r="G507" s="103" t="b">
        <v>0</v>
      </c>
      <c r="H507" s="103" t="b">
        <v>0</v>
      </c>
      <c r="I507" s="103" t="b">
        <v>0</v>
      </c>
      <c r="J507" s="103" t="b">
        <v>0</v>
      </c>
      <c r="K507" s="103" t="b">
        <v>0</v>
      </c>
      <c r="L507" s="103" t="b">
        <v>0</v>
      </c>
    </row>
    <row r="508" spans="1:12" ht="15">
      <c r="A508" s="105" t="s">
        <v>357</v>
      </c>
      <c r="B508" s="103" t="s">
        <v>358</v>
      </c>
      <c r="C508" s="103">
        <v>5</v>
      </c>
      <c r="D508" s="107">
        <v>0.0012746922117999454</v>
      </c>
      <c r="E508" s="107">
        <v>1.3918126679311904</v>
      </c>
      <c r="F508" s="103" t="s">
        <v>334</v>
      </c>
      <c r="G508" s="103" t="b">
        <v>0</v>
      </c>
      <c r="H508" s="103" t="b">
        <v>0</v>
      </c>
      <c r="I508" s="103" t="b">
        <v>0</v>
      </c>
      <c r="J508" s="103" t="b">
        <v>0</v>
      </c>
      <c r="K508" s="103" t="b">
        <v>0</v>
      </c>
      <c r="L508" s="103" t="b">
        <v>0</v>
      </c>
    </row>
    <row r="509" spans="1:12" ht="15">
      <c r="A509" s="105" t="s">
        <v>431</v>
      </c>
      <c r="B509" s="103" t="s">
        <v>360</v>
      </c>
      <c r="C509" s="103">
        <v>5</v>
      </c>
      <c r="D509" s="107">
        <v>0.0012746922117999454</v>
      </c>
      <c r="E509" s="107">
        <v>1.5872090821822582</v>
      </c>
      <c r="F509" s="103" t="s">
        <v>334</v>
      </c>
      <c r="G509" s="103" t="b">
        <v>0</v>
      </c>
      <c r="H509" s="103" t="b">
        <v>0</v>
      </c>
      <c r="I509" s="103" t="b">
        <v>0</v>
      </c>
      <c r="J509" s="103" t="b">
        <v>0</v>
      </c>
      <c r="K509" s="103" t="b">
        <v>0</v>
      </c>
      <c r="L509" s="103" t="b">
        <v>0</v>
      </c>
    </row>
    <row r="510" spans="1:12" ht="15">
      <c r="A510" s="105" t="s">
        <v>724</v>
      </c>
      <c r="B510" s="103" t="s">
        <v>524</v>
      </c>
      <c r="C510" s="103">
        <v>4</v>
      </c>
      <c r="D510" s="107">
        <v>0.0019502681618722574</v>
      </c>
      <c r="E510" s="107">
        <v>2.531691754332427</v>
      </c>
      <c r="F510" s="103" t="s">
        <v>334</v>
      </c>
      <c r="G510" s="103" t="b">
        <v>0</v>
      </c>
      <c r="H510" s="103" t="b">
        <v>0</v>
      </c>
      <c r="I510" s="103" t="b">
        <v>0</v>
      </c>
      <c r="J510" s="103" t="b">
        <v>0</v>
      </c>
      <c r="K510" s="103" t="b">
        <v>0</v>
      </c>
      <c r="L510" s="103" t="b">
        <v>0</v>
      </c>
    </row>
    <row r="511" spans="1:12" ht="15">
      <c r="A511" s="105" t="s">
        <v>524</v>
      </c>
      <c r="B511" s="103" t="s">
        <v>399</v>
      </c>
      <c r="C511" s="103">
        <v>4</v>
      </c>
      <c r="D511" s="107">
        <v>0.0019502681618722574</v>
      </c>
      <c r="E511" s="107">
        <v>2.0545704996127645</v>
      </c>
      <c r="F511" s="103" t="s">
        <v>334</v>
      </c>
      <c r="G511" s="103" t="b">
        <v>0</v>
      </c>
      <c r="H511" s="103" t="b">
        <v>0</v>
      </c>
      <c r="I511" s="103" t="b">
        <v>0</v>
      </c>
      <c r="J511" s="103" t="b">
        <v>0</v>
      </c>
      <c r="K511" s="103" t="b">
        <v>0</v>
      </c>
      <c r="L511" s="103" t="b">
        <v>0</v>
      </c>
    </row>
    <row r="512" spans="1:12" ht="15">
      <c r="A512" s="105" t="s">
        <v>355</v>
      </c>
      <c r="B512" s="103" t="s">
        <v>360</v>
      </c>
      <c r="C512" s="103">
        <v>4</v>
      </c>
      <c r="D512" s="107">
        <v>0.0013631789455602512</v>
      </c>
      <c r="E512" s="107">
        <v>1.490299069174202</v>
      </c>
      <c r="F512" s="103" t="s">
        <v>334</v>
      </c>
      <c r="G512" s="103" t="b">
        <v>0</v>
      </c>
      <c r="H512" s="103" t="b">
        <v>0</v>
      </c>
      <c r="I512" s="103" t="b">
        <v>0</v>
      </c>
      <c r="J512" s="103" t="b">
        <v>0</v>
      </c>
      <c r="K512" s="103" t="b">
        <v>0</v>
      </c>
      <c r="L512" s="103" t="b">
        <v>0</v>
      </c>
    </row>
    <row r="513" spans="1:12" ht="15">
      <c r="A513" s="105" t="s">
        <v>367</v>
      </c>
      <c r="B513" s="103" t="s">
        <v>395</v>
      </c>
      <c r="C513" s="103">
        <v>4</v>
      </c>
      <c r="D513" s="107">
        <v>0.0019502681618722574</v>
      </c>
      <c r="E513" s="107">
        <v>2.258690482268689</v>
      </c>
      <c r="F513" s="103" t="s">
        <v>334</v>
      </c>
      <c r="G513" s="103" t="b">
        <v>0</v>
      </c>
      <c r="H513" s="103" t="b">
        <v>0</v>
      </c>
      <c r="I513" s="103" t="b">
        <v>0</v>
      </c>
      <c r="J513" s="103" t="b">
        <v>0</v>
      </c>
      <c r="K513" s="103" t="b">
        <v>0</v>
      </c>
      <c r="L513" s="103" t="b">
        <v>0</v>
      </c>
    </row>
    <row r="514" spans="1:12" ht="15">
      <c r="A514" s="105" t="s">
        <v>532</v>
      </c>
      <c r="B514" s="103" t="s">
        <v>362</v>
      </c>
      <c r="C514" s="103">
        <v>3</v>
      </c>
      <c r="D514" s="107">
        <v>0.0014627011214041932</v>
      </c>
      <c r="E514" s="107">
        <v>2.1849042681077706</v>
      </c>
      <c r="F514" s="103" t="s">
        <v>334</v>
      </c>
      <c r="G514" s="103" t="b">
        <v>0</v>
      </c>
      <c r="H514" s="103" t="b">
        <v>0</v>
      </c>
      <c r="I514" s="103" t="b">
        <v>0</v>
      </c>
      <c r="J514" s="103" t="b">
        <v>0</v>
      </c>
      <c r="K514" s="103" t="b">
        <v>0</v>
      </c>
      <c r="L514" s="103" t="b">
        <v>0</v>
      </c>
    </row>
    <row r="515" spans="1:12" ht="15">
      <c r="A515" s="105" t="s">
        <v>352</v>
      </c>
      <c r="B515" s="103" t="s">
        <v>486</v>
      </c>
      <c r="C515" s="103">
        <v>3</v>
      </c>
      <c r="D515" s="107">
        <v>0.0010223842091701886</v>
      </c>
      <c r="E515" s="107">
        <v>1.9296317630044644</v>
      </c>
      <c r="F515" s="103" t="s">
        <v>334</v>
      </c>
      <c r="G515" s="103" t="b">
        <v>0</v>
      </c>
      <c r="H515" s="103" t="b">
        <v>0</v>
      </c>
      <c r="I515" s="103" t="b">
        <v>0</v>
      </c>
      <c r="J515" s="103" t="b">
        <v>0</v>
      </c>
      <c r="K515" s="103" t="b">
        <v>0</v>
      </c>
      <c r="L515" s="103" t="b">
        <v>0</v>
      </c>
    </row>
    <row r="516" spans="1:12" ht="15">
      <c r="A516" s="105" t="s">
        <v>708</v>
      </c>
      <c r="B516" s="103" t="s">
        <v>630</v>
      </c>
      <c r="C516" s="103">
        <v>3</v>
      </c>
      <c r="D516" s="107">
        <v>0.0010223842091701886</v>
      </c>
      <c r="E516" s="107">
        <v>2.582844276779808</v>
      </c>
      <c r="F516" s="103" t="s">
        <v>334</v>
      </c>
      <c r="G516" s="103" t="b">
        <v>0</v>
      </c>
      <c r="H516" s="103" t="b">
        <v>0</v>
      </c>
      <c r="I516" s="103" t="b">
        <v>0</v>
      </c>
      <c r="J516" s="103" t="b">
        <v>0</v>
      </c>
      <c r="K516" s="103" t="b">
        <v>0</v>
      </c>
      <c r="L516" s="103" t="b">
        <v>0</v>
      </c>
    </row>
    <row r="517" spans="1:12" ht="15">
      <c r="A517" s="105" t="s">
        <v>630</v>
      </c>
      <c r="B517" s="103" t="s">
        <v>358</v>
      </c>
      <c r="C517" s="103">
        <v>3</v>
      </c>
      <c r="D517" s="107">
        <v>0.0010223842091701886</v>
      </c>
      <c r="E517" s="107">
        <v>1.8231764320901778</v>
      </c>
      <c r="F517" s="103" t="s">
        <v>334</v>
      </c>
      <c r="G517" s="103" t="b">
        <v>0</v>
      </c>
      <c r="H517" s="103" t="b">
        <v>0</v>
      </c>
      <c r="I517" s="103" t="b">
        <v>0</v>
      </c>
      <c r="J517" s="103" t="b">
        <v>0</v>
      </c>
      <c r="K517" s="103" t="b">
        <v>0</v>
      </c>
      <c r="L517" s="103" t="b">
        <v>0</v>
      </c>
    </row>
    <row r="518" spans="1:12" ht="15">
      <c r="A518" s="105" t="s">
        <v>605</v>
      </c>
      <c r="B518" s="103" t="s">
        <v>371</v>
      </c>
      <c r="C518" s="103">
        <v>3</v>
      </c>
      <c r="D518" s="107">
        <v>0.0010223842091701886</v>
      </c>
      <c r="E518" s="107">
        <v>2.1958996524092336</v>
      </c>
      <c r="F518" s="103" t="s">
        <v>334</v>
      </c>
      <c r="G518" s="103" t="b">
        <v>0</v>
      </c>
      <c r="H518" s="103" t="b">
        <v>0</v>
      </c>
      <c r="I518" s="103" t="b">
        <v>0</v>
      </c>
      <c r="J518" s="103" t="b">
        <v>0</v>
      </c>
      <c r="K518" s="103" t="b">
        <v>0</v>
      </c>
      <c r="L518" s="103" t="b">
        <v>0</v>
      </c>
    </row>
    <row r="519" spans="1:12" ht="15">
      <c r="A519" s="105" t="s">
        <v>430</v>
      </c>
      <c r="B519" s="103" t="s">
        <v>360</v>
      </c>
      <c r="C519" s="103">
        <v>3</v>
      </c>
      <c r="D519" s="107">
        <v>0.0014627011214041932</v>
      </c>
      <c r="E519" s="107">
        <v>1.452510508284802</v>
      </c>
      <c r="F519" s="103" t="s">
        <v>334</v>
      </c>
      <c r="G519" s="103" t="b">
        <v>0</v>
      </c>
      <c r="H519" s="103" t="b">
        <v>0</v>
      </c>
      <c r="I519" s="103" t="b">
        <v>0</v>
      </c>
      <c r="J519" s="103" t="b">
        <v>0</v>
      </c>
      <c r="K519" s="103" t="b">
        <v>0</v>
      </c>
      <c r="L519" s="103" t="b">
        <v>0</v>
      </c>
    </row>
    <row r="520" spans="1:12" ht="15">
      <c r="A520" s="105" t="s">
        <v>465</v>
      </c>
      <c r="B520" s="103" t="s">
        <v>392</v>
      </c>
      <c r="C520" s="103">
        <v>3</v>
      </c>
      <c r="D520" s="107">
        <v>0.0007648153270799673</v>
      </c>
      <c r="E520" s="107">
        <v>1.68659371431817</v>
      </c>
      <c r="F520" s="103" t="s">
        <v>334</v>
      </c>
      <c r="G520" s="103" t="b">
        <v>0</v>
      </c>
      <c r="H520" s="103" t="b">
        <v>0</v>
      </c>
      <c r="I520" s="103" t="b">
        <v>0</v>
      </c>
      <c r="J520" s="103" t="b">
        <v>0</v>
      </c>
      <c r="K520" s="103" t="b">
        <v>0</v>
      </c>
      <c r="L520" s="103" t="b">
        <v>0</v>
      </c>
    </row>
    <row r="521" spans="1:12" ht="15">
      <c r="A521" s="105" t="s">
        <v>392</v>
      </c>
      <c r="B521" s="103" t="s">
        <v>388</v>
      </c>
      <c r="C521" s="103">
        <v>3</v>
      </c>
      <c r="D521" s="107">
        <v>0.0007648153270799673</v>
      </c>
      <c r="E521" s="107">
        <v>1.9418662194214762</v>
      </c>
      <c r="F521" s="103" t="s">
        <v>334</v>
      </c>
      <c r="G521" s="103" t="b">
        <v>0</v>
      </c>
      <c r="H521" s="103" t="b">
        <v>0</v>
      </c>
      <c r="I521" s="103" t="b">
        <v>0</v>
      </c>
      <c r="J521" s="103" t="b">
        <v>0</v>
      </c>
      <c r="K521" s="103" t="b">
        <v>0</v>
      </c>
      <c r="L521" s="103" t="b">
        <v>0</v>
      </c>
    </row>
    <row r="522" spans="1:12" ht="15">
      <c r="A522" s="105" t="s">
        <v>517</v>
      </c>
      <c r="B522" s="103" t="s">
        <v>361</v>
      </c>
      <c r="C522" s="103">
        <v>3</v>
      </c>
      <c r="D522" s="107">
        <v>0.0007648153270799673</v>
      </c>
      <c r="E522" s="107">
        <v>2.707783013388108</v>
      </c>
      <c r="F522" s="103" t="s">
        <v>334</v>
      </c>
      <c r="G522" s="103" t="b">
        <v>0</v>
      </c>
      <c r="H522" s="103" t="b">
        <v>0</v>
      </c>
      <c r="I522" s="103" t="b">
        <v>0</v>
      </c>
      <c r="J522" s="103" t="b">
        <v>0</v>
      </c>
      <c r="K522" s="103" t="b">
        <v>0</v>
      </c>
      <c r="L522" s="103" t="b">
        <v>0</v>
      </c>
    </row>
    <row r="523" spans="1:12" ht="15">
      <c r="A523" s="105" t="s">
        <v>527</v>
      </c>
      <c r="B523" s="103" t="s">
        <v>389</v>
      </c>
      <c r="C523" s="103">
        <v>3</v>
      </c>
      <c r="D523" s="107">
        <v>0.0007648153270799673</v>
      </c>
      <c r="E523" s="107">
        <v>2.2428962150854574</v>
      </c>
      <c r="F523" s="103" t="s">
        <v>334</v>
      </c>
      <c r="G523" s="103" t="b">
        <v>0</v>
      </c>
      <c r="H523" s="103" t="b">
        <v>0</v>
      </c>
      <c r="I523" s="103" t="b">
        <v>0</v>
      </c>
      <c r="J523" s="103" t="b">
        <v>0</v>
      </c>
      <c r="K523" s="103" t="b">
        <v>0</v>
      </c>
      <c r="L523" s="103" t="b">
        <v>0</v>
      </c>
    </row>
    <row r="524" spans="1:12" ht="15">
      <c r="A524" s="105" t="s">
        <v>363</v>
      </c>
      <c r="B524" s="103" t="s">
        <v>416</v>
      </c>
      <c r="C524" s="103">
        <v>2</v>
      </c>
      <c r="D524" s="107">
        <v>0.0009751340809361287</v>
      </c>
      <c r="E524" s="107">
        <v>1.6286017673404833</v>
      </c>
      <c r="F524" s="103" t="s">
        <v>334</v>
      </c>
      <c r="G524" s="103" t="b">
        <v>0</v>
      </c>
      <c r="H524" s="103" t="b">
        <v>0</v>
      </c>
      <c r="I524" s="103" t="b">
        <v>0</v>
      </c>
      <c r="J524" s="103" t="b">
        <v>0</v>
      </c>
      <c r="K524" s="103" t="b">
        <v>0</v>
      </c>
      <c r="L524" s="103" t="b">
        <v>0</v>
      </c>
    </row>
    <row r="525" spans="1:12" ht="15">
      <c r="A525" s="105" t="s">
        <v>1154</v>
      </c>
      <c r="B525" s="103" t="s">
        <v>852</v>
      </c>
      <c r="C525" s="103">
        <v>2</v>
      </c>
      <c r="D525" s="107">
        <v>0.0009751340809361287</v>
      </c>
      <c r="E525" s="107">
        <v>2.832721749996408</v>
      </c>
      <c r="F525" s="103" t="s">
        <v>334</v>
      </c>
      <c r="G525" s="103" t="b">
        <v>0</v>
      </c>
      <c r="H525" s="103" t="b">
        <v>0</v>
      </c>
      <c r="I525" s="103" t="b">
        <v>0</v>
      </c>
      <c r="J525" s="103" t="b">
        <v>0</v>
      </c>
      <c r="K525" s="103" t="b">
        <v>0</v>
      </c>
      <c r="L525" s="103" t="b">
        <v>0</v>
      </c>
    </row>
    <row r="526" spans="1:12" ht="15">
      <c r="A526" s="105" t="s">
        <v>852</v>
      </c>
      <c r="B526" s="103" t="s">
        <v>704</v>
      </c>
      <c r="C526" s="103">
        <v>2</v>
      </c>
      <c r="D526" s="107">
        <v>0.0009751340809361287</v>
      </c>
      <c r="E526" s="107">
        <v>2.531691754332427</v>
      </c>
      <c r="F526" s="103" t="s">
        <v>334</v>
      </c>
      <c r="G526" s="103" t="b">
        <v>0</v>
      </c>
      <c r="H526" s="103" t="b">
        <v>0</v>
      </c>
      <c r="I526" s="103" t="b">
        <v>0</v>
      </c>
      <c r="J526" s="103" t="b">
        <v>0</v>
      </c>
      <c r="K526" s="103" t="b">
        <v>0</v>
      </c>
      <c r="L526" s="103" t="b">
        <v>0</v>
      </c>
    </row>
    <row r="527" spans="1:12" ht="15">
      <c r="A527" s="105" t="s">
        <v>704</v>
      </c>
      <c r="B527" s="103" t="s">
        <v>626</v>
      </c>
      <c r="C527" s="103">
        <v>2</v>
      </c>
      <c r="D527" s="107">
        <v>0.0009751340809361287</v>
      </c>
      <c r="E527" s="107">
        <v>2.3098430047160705</v>
      </c>
      <c r="F527" s="103" t="s">
        <v>334</v>
      </c>
      <c r="G527" s="103" t="b">
        <v>0</v>
      </c>
      <c r="H527" s="103" t="b">
        <v>0</v>
      </c>
      <c r="I527" s="103" t="b">
        <v>0</v>
      </c>
      <c r="J527" s="103" t="b">
        <v>0</v>
      </c>
      <c r="K527" s="103" t="b">
        <v>0</v>
      </c>
      <c r="L527" s="103" t="b">
        <v>0</v>
      </c>
    </row>
    <row r="528" spans="1:12" ht="15">
      <c r="A528" s="105" t="s">
        <v>626</v>
      </c>
      <c r="B528" s="103" t="s">
        <v>627</v>
      </c>
      <c r="C528" s="103">
        <v>2</v>
      </c>
      <c r="D528" s="107">
        <v>0.0009751340809361287</v>
      </c>
      <c r="E528" s="107">
        <v>2.2129329917080143</v>
      </c>
      <c r="F528" s="103" t="s">
        <v>334</v>
      </c>
      <c r="G528" s="103" t="b">
        <v>0</v>
      </c>
      <c r="H528" s="103" t="b">
        <v>0</v>
      </c>
      <c r="I528" s="103" t="b">
        <v>0</v>
      </c>
      <c r="J528" s="103" t="b">
        <v>0</v>
      </c>
      <c r="K528" s="103" t="b">
        <v>0</v>
      </c>
      <c r="L528" s="103" t="b">
        <v>0</v>
      </c>
    </row>
    <row r="529" spans="1:12" ht="15">
      <c r="A529" s="105" t="s">
        <v>366</v>
      </c>
      <c r="B529" s="103" t="s">
        <v>363</v>
      </c>
      <c r="C529" s="103">
        <v>2</v>
      </c>
      <c r="D529" s="107">
        <v>0.0009751340809361287</v>
      </c>
      <c r="E529" s="107">
        <v>1.6566304909407268</v>
      </c>
      <c r="F529" s="103" t="s">
        <v>334</v>
      </c>
      <c r="G529" s="103" t="b">
        <v>0</v>
      </c>
      <c r="H529" s="103" t="b">
        <v>0</v>
      </c>
      <c r="I529" s="103" t="b">
        <v>0</v>
      </c>
      <c r="J529" s="103" t="b">
        <v>0</v>
      </c>
      <c r="K529" s="103" t="b">
        <v>0</v>
      </c>
      <c r="L529" s="103" t="b">
        <v>0</v>
      </c>
    </row>
    <row r="530" spans="1:12" ht="15">
      <c r="A530" s="105" t="s">
        <v>503</v>
      </c>
      <c r="B530" s="103" t="s">
        <v>499</v>
      </c>
      <c r="C530" s="103">
        <v>2</v>
      </c>
      <c r="D530" s="107">
        <v>0.0009751340809361287</v>
      </c>
      <c r="E530" s="107">
        <v>2.3098430047160705</v>
      </c>
      <c r="F530" s="103" t="s">
        <v>334</v>
      </c>
      <c r="G530" s="103" t="b">
        <v>0</v>
      </c>
      <c r="H530" s="103" t="b">
        <v>0</v>
      </c>
      <c r="I530" s="103" t="b">
        <v>0</v>
      </c>
      <c r="J530" s="103" t="b">
        <v>0</v>
      </c>
      <c r="K530" s="103" t="b">
        <v>0</v>
      </c>
      <c r="L530" s="103" t="b">
        <v>0</v>
      </c>
    </row>
    <row r="531" spans="1:12" ht="15">
      <c r="A531" s="105" t="s">
        <v>514</v>
      </c>
      <c r="B531" s="103" t="s">
        <v>854</v>
      </c>
      <c r="C531" s="103">
        <v>2</v>
      </c>
      <c r="D531" s="107">
        <v>0.0009751340809361287</v>
      </c>
      <c r="E531" s="107">
        <v>2.2886537056461327</v>
      </c>
      <c r="F531" s="103" t="s">
        <v>334</v>
      </c>
      <c r="G531" s="103" t="b">
        <v>0</v>
      </c>
      <c r="H531" s="103" t="b">
        <v>0</v>
      </c>
      <c r="I531" s="103" t="b">
        <v>0</v>
      </c>
      <c r="J531" s="103" t="b">
        <v>0</v>
      </c>
      <c r="K531" s="103" t="b">
        <v>0</v>
      </c>
      <c r="L531" s="103" t="b">
        <v>0</v>
      </c>
    </row>
    <row r="532" spans="1:12" ht="15">
      <c r="A532" s="105" t="s">
        <v>854</v>
      </c>
      <c r="B532" s="103" t="s">
        <v>855</v>
      </c>
      <c r="C532" s="103">
        <v>2</v>
      </c>
      <c r="D532" s="107">
        <v>0.0009751340809361287</v>
      </c>
      <c r="E532" s="107">
        <v>2.656630490940727</v>
      </c>
      <c r="F532" s="103" t="s">
        <v>334</v>
      </c>
      <c r="G532" s="103" t="b">
        <v>0</v>
      </c>
      <c r="H532" s="103" t="b">
        <v>0</v>
      </c>
      <c r="I532" s="103" t="b">
        <v>0</v>
      </c>
      <c r="J532" s="103" t="b">
        <v>0</v>
      </c>
      <c r="K532" s="103" t="b">
        <v>0</v>
      </c>
      <c r="L532" s="103" t="b">
        <v>0</v>
      </c>
    </row>
    <row r="533" spans="1:12" ht="15">
      <c r="A533" s="105" t="s">
        <v>858</v>
      </c>
      <c r="B533" s="103" t="s">
        <v>811</v>
      </c>
      <c r="C533" s="103">
        <v>2</v>
      </c>
      <c r="D533" s="107">
        <v>0.0009751340809361287</v>
      </c>
      <c r="E533" s="107">
        <v>2.832721749996408</v>
      </c>
      <c r="F533" s="103" t="s">
        <v>334</v>
      </c>
      <c r="G533" s="103" t="b">
        <v>0</v>
      </c>
      <c r="H533" s="103" t="b">
        <v>0</v>
      </c>
      <c r="I533" s="103" t="b">
        <v>0</v>
      </c>
      <c r="J533" s="103" t="b">
        <v>0</v>
      </c>
      <c r="K533" s="103" t="b">
        <v>0</v>
      </c>
      <c r="L533" s="103" t="b">
        <v>0</v>
      </c>
    </row>
    <row r="534" spans="1:12" ht="15">
      <c r="A534" s="105" t="s">
        <v>789</v>
      </c>
      <c r="B534" s="103" t="s">
        <v>508</v>
      </c>
      <c r="C534" s="103">
        <v>2</v>
      </c>
      <c r="D534" s="107">
        <v>0.0006815894727801256</v>
      </c>
      <c r="E534" s="107">
        <v>2.531691754332427</v>
      </c>
      <c r="F534" s="103" t="s">
        <v>334</v>
      </c>
      <c r="G534" s="103" t="b">
        <v>0</v>
      </c>
      <c r="H534" s="103" t="b">
        <v>0</v>
      </c>
      <c r="I534" s="103" t="b">
        <v>0</v>
      </c>
      <c r="J534" s="103" t="b">
        <v>0</v>
      </c>
      <c r="K534" s="103" t="b">
        <v>0</v>
      </c>
      <c r="L534" s="103" t="b">
        <v>0</v>
      </c>
    </row>
    <row r="535" spans="1:12" ht="15">
      <c r="A535" s="105" t="s">
        <v>358</v>
      </c>
      <c r="B535" s="103" t="s">
        <v>1173</v>
      </c>
      <c r="C535" s="103">
        <v>2</v>
      </c>
      <c r="D535" s="107">
        <v>0.0009751340809361287</v>
      </c>
      <c r="E535" s="107">
        <v>1.9481151686984777</v>
      </c>
      <c r="F535" s="103" t="s">
        <v>334</v>
      </c>
      <c r="G535" s="103" t="b">
        <v>0</v>
      </c>
      <c r="H535" s="103" t="b">
        <v>0</v>
      </c>
      <c r="I535" s="103" t="b">
        <v>0</v>
      </c>
      <c r="J535" s="103" t="b">
        <v>0</v>
      </c>
      <c r="K535" s="103" t="b">
        <v>0</v>
      </c>
      <c r="L535" s="103" t="b">
        <v>0</v>
      </c>
    </row>
    <row r="536" spans="1:12" ht="15">
      <c r="A536" s="105" t="s">
        <v>525</v>
      </c>
      <c r="B536" s="103" t="s">
        <v>413</v>
      </c>
      <c r="C536" s="103">
        <v>2</v>
      </c>
      <c r="D536" s="107">
        <v>0.0009751340809361287</v>
      </c>
      <c r="E536" s="107">
        <v>1.6865937143181702</v>
      </c>
      <c r="F536" s="103" t="s">
        <v>334</v>
      </c>
      <c r="G536" s="103" t="b">
        <v>0</v>
      </c>
      <c r="H536" s="103" t="b">
        <v>0</v>
      </c>
      <c r="I536" s="103" t="b">
        <v>0</v>
      </c>
      <c r="J536" s="103" t="b">
        <v>0</v>
      </c>
      <c r="K536" s="103" t="b">
        <v>0</v>
      </c>
      <c r="L536" s="103" t="b">
        <v>0</v>
      </c>
    </row>
    <row r="537" spans="1:12" ht="15">
      <c r="A537" s="105" t="s">
        <v>413</v>
      </c>
      <c r="B537" s="103" t="s">
        <v>1176</v>
      </c>
      <c r="C537" s="103">
        <v>2</v>
      </c>
      <c r="D537" s="107">
        <v>0.0009751340809361287</v>
      </c>
      <c r="E537" s="107">
        <v>2.230661758668446</v>
      </c>
      <c r="F537" s="103" t="s">
        <v>334</v>
      </c>
      <c r="G537" s="103" t="b">
        <v>0</v>
      </c>
      <c r="H537" s="103" t="b">
        <v>0</v>
      </c>
      <c r="I537" s="103" t="b">
        <v>0</v>
      </c>
      <c r="J537" s="103" t="b">
        <v>0</v>
      </c>
      <c r="K537" s="103" t="b">
        <v>0</v>
      </c>
      <c r="L537" s="103" t="b">
        <v>0</v>
      </c>
    </row>
    <row r="538" spans="1:12" ht="15">
      <c r="A538" s="105" t="s">
        <v>1179</v>
      </c>
      <c r="B538" s="103" t="s">
        <v>709</v>
      </c>
      <c r="C538" s="103">
        <v>2</v>
      </c>
      <c r="D538" s="107">
        <v>0.0009751340809361287</v>
      </c>
      <c r="E538" s="107">
        <v>2.707783013388108</v>
      </c>
      <c r="F538" s="103" t="s">
        <v>334</v>
      </c>
      <c r="G538" s="103" t="b">
        <v>0</v>
      </c>
      <c r="H538" s="103" t="b">
        <v>0</v>
      </c>
      <c r="I538" s="103" t="b">
        <v>0</v>
      </c>
      <c r="J538" s="103" t="b">
        <v>0</v>
      </c>
      <c r="K538" s="103" t="b">
        <v>0</v>
      </c>
      <c r="L538" s="103" t="b">
        <v>0</v>
      </c>
    </row>
    <row r="539" spans="1:12" ht="15">
      <c r="A539" s="105" t="s">
        <v>355</v>
      </c>
      <c r="B539" s="103" t="s">
        <v>440</v>
      </c>
      <c r="C539" s="103">
        <v>2</v>
      </c>
      <c r="D539" s="107">
        <v>0.0006815894727801256</v>
      </c>
      <c r="E539" s="107">
        <v>2.2684503195578456</v>
      </c>
      <c r="F539" s="103" t="s">
        <v>334</v>
      </c>
      <c r="G539" s="103" t="b">
        <v>0</v>
      </c>
      <c r="H539" s="103" t="b">
        <v>0</v>
      </c>
      <c r="I539" s="103" t="b">
        <v>0</v>
      </c>
      <c r="J539" s="103" t="b">
        <v>0</v>
      </c>
      <c r="K539" s="103" t="b">
        <v>0</v>
      </c>
      <c r="L539" s="103" t="b">
        <v>0</v>
      </c>
    </row>
    <row r="540" spans="1:12" ht="15">
      <c r="A540" s="105" t="s">
        <v>696</v>
      </c>
      <c r="B540" s="103" t="s">
        <v>1189</v>
      </c>
      <c r="C540" s="103">
        <v>2</v>
      </c>
      <c r="D540" s="107">
        <v>0.0009751340809361287</v>
      </c>
      <c r="E540" s="107">
        <v>2.832721749996408</v>
      </c>
      <c r="F540" s="103" t="s">
        <v>334</v>
      </c>
      <c r="G540" s="103" t="b">
        <v>0</v>
      </c>
      <c r="H540" s="103" t="b">
        <v>0</v>
      </c>
      <c r="I540" s="103" t="b">
        <v>0</v>
      </c>
      <c r="J540" s="103" t="b">
        <v>0</v>
      </c>
      <c r="K540" s="103" t="b">
        <v>0</v>
      </c>
      <c r="L540" s="103" t="b">
        <v>0</v>
      </c>
    </row>
    <row r="541" spans="1:12" ht="15">
      <c r="A541" s="105" t="s">
        <v>711</v>
      </c>
      <c r="B541" s="103" t="s">
        <v>1339</v>
      </c>
      <c r="C541" s="103">
        <v>2</v>
      </c>
      <c r="D541" s="107">
        <v>0.0009751340809361287</v>
      </c>
      <c r="E541" s="107">
        <v>2.707783013388108</v>
      </c>
      <c r="F541" s="103" t="s">
        <v>334</v>
      </c>
      <c r="G541" s="103" t="b">
        <v>0</v>
      </c>
      <c r="H541" s="103" t="b">
        <v>0</v>
      </c>
      <c r="I541" s="103" t="b">
        <v>0</v>
      </c>
      <c r="J541" s="103" t="b">
        <v>0</v>
      </c>
      <c r="K541" s="103" t="b">
        <v>1</v>
      </c>
      <c r="L541" s="103" t="b">
        <v>0</v>
      </c>
    </row>
    <row r="542" spans="1:12" ht="15">
      <c r="A542" s="105" t="s">
        <v>715</v>
      </c>
      <c r="B542" s="103" t="s">
        <v>626</v>
      </c>
      <c r="C542" s="103">
        <v>2</v>
      </c>
      <c r="D542" s="107">
        <v>0.0009751340809361287</v>
      </c>
      <c r="E542" s="107">
        <v>2.3098430047160705</v>
      </c>
      <c r="F542" s="103" t="s">
        <v>334</v>
      </c>
      <c r="G542" s="103" t="b">
        <v>0</v>
      </c>
      <c r="H542" s="103" t="b">
        <v>0</v>
      </c>
      <c r="I542" s="103" t="b">
        <v>0</v>
      </c>
      <c r="J542" s="103" t="b">
        <v>0</v>
      </c>
      <c r="K542" s="103" t="b">
        <v>0</v>
      </c>
      <c r="L542" s="103" t="b">
        <v>0</v>
      </c>
    </row>
    <row r="543" spans="1:12" ht="15">
      <c r="A543" s="105" t="s">
        <v>626</v>
      </c>
      <c r="B543" s="103" t="s">
        <v>895</v>
      </c>
      <c r="C543" s="103">
        <v>2</v>
      </c>
      <c r="D543" s="107">
        <v>0.0009751340809361287</v>
      </c>
      <c r="E543" s="107">
        <v>2.4347817413243704</v>
      </c>
      <c r="F543" s="103" t="s">
        <v>334</v>
      </c>
      <c r="G543" s="103" t="b">
        <v>0</v>
      </c>
      <c r="H543" s="103" t="b">
        <v>0</v>
      </c>
      <c r="I543" s="103" t="b">
        <v>0</v>
      </c>
      <c r="J543" s="103" t="b">
        <v>0</v>
      </c>
      <c r="K543" s="103" t="b">
        <v>0</v>
      </c>
      <c r="L543" s="103" t="b">
        <v>0</v>
      </c>
    </row>
    <row r="544" spans="1:12" ht="15">
      <c r="A544" s="105" t="s">
        <v>895</v>
      </c>
      <c r="B544" s="103" t="s">
        <v>1323</v>
      </c>
      <c r="C544" s="103">
        <v>2</v>
      </c>
      <c r="D544" s="107">
        <v>0.0009751340809361287</v>
      </c>
      <c r="E544" s="107">
        <v>2.832721749996408</v>
      </c>
      <c r="F544" s="103" t="s">
        <v>334</v>
      </c>
      <c r="G544" s="103" t="b">
        <v>0</v>
      </c>
      <c r="H544" s="103" t="b">
        <v>0</v>
      </c>
      <c r="I544" s="103" t="b">
        <v>0</v>
      </c>
      <c r="J544" s="103" t="b">
        <v>0</v>
      </c>
      <c r="K544" s="103" t="b">
        <v>0</v>
      </c>
      <c r="L544" s="103" t="b">
        <v>0</v>
      </c>
    </row>
    <row r="545" spans="1:12" ht="15">
      <c r="A545" s="105" t="s">
        <v>675</v>
      </c>
      <c r="B545" s="103" t="s">
        <v>370</v>
      </c>
      <c r="C545" s="103">
        <v>2</v>
      </c>
      <c r="D545" s="107">
        <v>0.0006815894727801256</v>
      </c>
      <c r="E545" s="107">
        <v>2.531691754332427</v>
      </c>
      <c r="F545" s="103" t="s">
        <v>334</v>
      </c>
      <c r="G545" s="103" t="b">
        <v>0</v>
      </c>
      <c r="H545" s="103" t="b">
        <v>0</v>
      </c>
      <c r="I545" s="103" t="b">
        <v>0</v>
      </c>
      <c r="J545" s="103" t="b">
        <v>0</v>
      </c>
      <c r="K545" s="103" t="b">
        <v>0</v>
      </c>
      <c r="L545" s="103" t="b">
        <v>0</v>
      </c>
    </row>
    <row r="546" spans="1:12" ht="15">
      <c r="A546" s="105" t="s">
        <v>412</v>
      </c>
      <c r="B546" s="103" t="s">
        <v>1329</v>
      </c>
      <c r="C546" s="103">
        <v>2</v>
      </c>
      <c r="D546" s="107">
        <v>0.0009751340809361287</v>
      </c>
      <c r="E546" s="107">
        <v>2.230661758668446</v>
      </c>
      <c r="F546" s="103" t="s">
        <v>334</v>
      </c>
      <c r="G546" s="103" t="b">
        <v>0</v>
      </c>
      <c r="H546" s="103" t="b">
        <v>0</v>
      </c>
      <c r="I546" s="103" t="b">
        <v>0</v>
      </c>
      <c r="J546" s="103" t="b">
        <v>0</v>
      </c>
      <c r="K546" s="103" t="b">
        <v>0</v>
      </c>
      <c r="L546" s="103" t="b">
        <v>0</v>
      </c>
    </row>
    <row r="547" spans="1:12" ht="15">
      <c r="A547" s="105" t="s">
        <v>358</v>
      </c>
      <c r="B547" s="103" t="s">
        <v>479</v>
      </c>
      <c r="C547" s="103">
        <v>2</v>
      </c>
      <c r="D547" s="107">
        <v>0.0006815894727801256</v>
      </c>
      <c r="E547" s="107">
        <v>1.6470851730344964</v>
      </c>
      <c r="F547" s="103" t="s">
        <v>334</v>
      </c>
      <c r="G547" s="103" t="b">
        <v>0</v>
      </c>
      <c r="H547" s="103" t="b">
        <v>0</v>
      </c>
      <c r="I547" s="103" t="b">
        <v>0</v>
      </c>
      <c r="J547" s="103" t="b">
        <v>0</v>
      </c>
      <c r="K547" s="103" t="b">
        <v>0</v>
      </c>
      <c r="L547" s="103" t="b">
        <v>0</v>
      </c>
    </row>
    <row r="548" spans="1:12" ht="15">
      <c r="A548" s="105" t="s">
        <v>412</v>
      </c>
      <c r="B548" s="103" t="s">
        <v>1331</v>
      </c>
      <c r="C548" s="103">
        <v>2</v>
      </c>
      <c r="D548" s="107">
        <v>0.0009751340809361287</v>
      </c>
      <c r="E548" s="107">
        <v>2.230661758668446</v>
      </c>
      <c r="F548" s="103" t="s">
        <v>334</v>
      </c>
      <c r="G548" s="103" t="b">
        <v>0</v>
      </c>
      <c r="H548" s="103" t="b">
        <v>0</v>
      </c>
      <c r="I548" s="103" t="b">
        <v>0</v>
      </c>
      <c r="J548" s="103" t="b">
        <v>0</v>
      </c>
      <c r="K548" s="103" t="b">
        <v>0</v>
      </c>
      <c r="L548" s="103" t="b">
        <v>0</v>
      </c>
    </row>
    <row r="549" spans="1:12" ht="15">
      <c r="A549" s="105" t="s">
        <v>384</v>
      </c>
      <c r="B549" s="103" t="s">
        <v>1334</v>
      </c>
      <c r="C549" s="103">
        <v>2</v>
      </c>
      <c r="D549" s="107">
        <v>0.0009751340809361287</v>
      </c>
      <c r="E549" s="107">
        <v>2.0545704996127645</v>
      </c>
      <c r="F549" s="103" t="s">
        <v>334</v>
      </c>
      <c r="G549" s="103" t="b">
        <v>0</v>
      </c>
      <c r="H549" s="103" t="b">
        <v>0</v>
      </c>
      <c r="I549" s="103" t="b">
        <v>0</v>
      </c>
      <c r="J549" s="103" t="b">
        <v>0</v>
      </c>
      <c r="K549" s="103" t="b">
        <v>0</v>
      </c>
      <c r="L549" s="103" t="b">
        <v>0</v>
      </c>
    </row>
    <row r="550" spans="1:12" ht="15">
      <c r="A550" s="105" t="s">
        <v>412</v>
      </c>
      <c r="B550" s="103" t="s">
        <v>724</v>
      </c>
      <c r="C550" s="103">
        <v>2</v>
      </c>
      <c r="D550" s="107">
        <v>0.0009751340809361287</v>
      </c>
      <c r="E550" s="107">
        <v>1.9296317630044646</v>
      </c>
      <c r="F550" s="103" t="s">
        <v>334</v>
      </c>
      <c r="G550" s="103" t="b">
        <v>0</v>
      </c>
      <c r="H550" s="103" t="b">
        <v>0</v>
      </c>
      <c r="I550" s="103" t="b">
        <v>0</v>
      </c>
      <c r="J550" s="103" t="b">
        <v>0</v>
      </c>
      <c r="K550" s="103" t="b">
        <v>0</v>
      </c>
      <c r="L550" s="103" t="b">
        <v>0</v>
      </c>
    </row>
    <row r="551" spans="1:12" ht="15">
      <c r="A551" s="105" t="s">
        <v>522</v>
      </c>
      <c r="B551" s="103" t="s">
        <v>360</v>
      </c>
      <c r="C551" s="103">
        <v>2</v>
      </c>
      <c r="D551" s="107">
        <v>0.0006815894727801256</v>
      </c>
      <c r="E551" s="107">
        <v>1.5316917543324269</v>
      </c>
      <c r="F551" s="103" t="s">
        <v>334</v>
      </c>
      <c r="G551" s="103" t="b">
        <v>0</v>
      </c>
      <c r="H551" s="103" t="b">
        <v>0</v>
      </c>
      <c r="I551" s="103" t="b">
        <v>0</v>
      </c>
      <c r="J551" s="103" t="b">
        <v>0</v>
      </c>
      <c r="K551" s="103" t="b">
        <v>0</v>
      </c>
      <c r="L551" s="103" t="b">
        <v>0</v>
      </c>
    </row>
    <row r="552" spans="1:12" ht="15">
      <c r="A552" s="105" t="s">
        <v>383</v>
      </c>
      <c r="B552" s="103" t="s">
        <v>597</v>
      </c>
      <c r="C552" s="103">
        <v>2</v>
      </c>
      <c r="D552" s="107">
        <v>0.0009751340809361287</v>
      </c>
      <c r="E552" s="107">
        <v>2.230661758668446</v>
      </c>
      <c r="F552" s="103" t="s">
        <v>334</v>
      </c>
      <c r="G552" s="103" t="b">
        <v>0</v>
      </c>
      <c r="H552" s="103" t="b">
        <v>0</v>
      </c>
      <c r="I552" s="103" t="b">
        <v>0</v>
      </c>
      <c r="J552" s="103" t="b">
        <v>0</v>
      </c>
      <c r="K552" s="103" t="b">
        <v>0</v>
      </c>
      <c r="L552" s="103" t="b">
        <v>0</v>
      </c>
    </row>
    <row r="553" spans="1:12" ht="15">
      <c r="A553" s="105" t="s">
        <v>354</v>
      </c>
      <c r="B553" s="103" t="s">
        <v>676</v>
      </c>
      <c r="C553" s="103">
        <v>2</v>
      </c>
      <c r="D553" s="107">
        <v>0.0009751340809361287</v>
      </c>
      <c r="E553" s="107">
        <v>2.0088130090520893</v>
      </c>
      <c r="F553" s="103" t="s">
        <v>334</v>
      </c>
      <c r="G553" s="103" t="b">
        <v>0</v>
      </c>
      <c r="H553" s="103" t="b">
        <v>0</v>
      </c>
      <c r="I553" s="103" t="b">
        <v>0</v>
      </c>
      <c r="J553" s="103" t="b">
        <v>0</v>
      </c>
      <c r="K553" s="103" t="b">
        <v>0</v>
      </c>
      <c r="L553" s="103" t="b">
        <v>0</v>
      </c>
    </row>
    <row r="554" spans="1:12" ht="15">
      <c r="A554" s="105" t="s">
        <v>541</v>
      </c>
      <c r="B554" s="103" t="s">
        <v>378</v>
      </c>
      <c r="C554" s="103">
        <v>2</v>
      </c>
      <c r="D554" s="107">
        <v>0.0009751340809361287</v>
      </c>
      <c r="E554" s="107">
        <v>2.4347817413243704</v>
      </c>
      <c r="F554" s="103" t="s">
        <v>334</v>
      </c>
      <c r="G554" s="103" t="b">
        <v>0</v>
      </c>
      <c r="H554" s="103" t="b">
        <v>0</v>
      </c>
      <c r="I554" s="103" t="b">
        <v>0</v>
      </c>
      <c r="J554" s="103" t="b">
        <v>0</v>
      </c>
      <c r="K554" s="103" t="b">
        <v>0</v>
      </c>
      <c r="L554" s="103" t="b">
        <v>0</v>
      </c>
    </row>
    <row r="555" spans="1:12" ht="15">
      <c r="A555" s="105" t="s">
        <v>378</v>
      </c>
      <c r="B555" s="103" t="s">
        <v>511</v>
      </c>
      <c r="C555" s="103">
        <v>2</v>
      </c>
      <c r="D555" s="107">
        <v>0.0009751340809361287</v>
      </c>
      <c r="E555" s="107">
        <v>2.6108730003800518</v>
      </c>
      <c r="F555" s="103" t="s">
        <v>334</v>
      </c>
      <c r="G555" s="103" t="b">
        <v>0</v>
      </c>
      <c r="H555" s="103" t="b">
        <v>0</v>
      </c>
      <c r="I555" s="103" t="b">
        <v>0</v>
      </c>
      <c r="J555" s="103" t="b">
        <v>0</v>
      </c>
      <c r="K555" s="103" t="b">
        <v>0</v>
      </c>
      <c r="L555" s="103" t="b">
        <v>0</v>
      </c>
    </row>
    <row r="556" spans="1:12" ht="15">
      <c r="A556" s="105" t="s">
        <v>786</v>
      </c>
      <c r="B556" s="103" t="s">
        <v>999</v>
      </c>
      <c r="C556" s="103">
        <v>2</v>
      </c>
      <c r="D556" s="107">
        <v>0.0006815894727801256</v>
      </c>
      <c r="E556" s="107">
        <v>3.0088130090520893</v>
      </c>
      <c r="F556" s="103" t="s">
        <v>334</v>
      </c>
      <c r="G556" s="103" t="b">
        <v>0</v>
      </c>
      <c r="H556" s="103" t="b">
        <v>0</v>
      </c>
      <c r="I556" s="103" t="b">
        <v>0</v>
      </c>
      <c r="J556" s="103" t="b">
        <v>0</v>
      </c>
      <c r="K556" s="103" t="b">
        <v>0</v>
      </c>
      <c r="L556" s="103" t="b">
        <v>0</v>
      </c>
    </row>
    <row r="557" spans="1:12" ht="15">
      <c r="A557" s="105" t="s">
        <v>999</v>
      </c>
      <c r="B557" s="103" t="s">
        <v>678</v>
      </c>
      <c r="C557" s="103">
        <v>2</v>
      </c>
      <c r="D557" s="107">
        <v>0.0006815894727801256</v>
      </c>
      <c r="E557" s="107">
        <v>3.0088130090520893</v>
      </c>
      <c r="F557" s="103" t="s">
        <v>334</v>
      </c>
      <c r="G557" s="103" t="b">
        <v>0</v>
      </c>
      <c r="H557" s="103" t="b">
        <v>0</v>
      </c>
      <c r="I557" s="103" t="b">
        <v>0</v>
      </c>
      <c r="J557" s="103" t="b">
        <v>0</v>
      </c>
      <c r="K557" s="103" t="b">
        <v>0</v>
      </c>
      <c r="L557" s="103" t="b">
        <v>0</v>
      </c>
    </row>
    <row r="558" spans="1:12" ht="15">
      <c r="A558" s="105" t="s">
        <v>1007</v>
      </c>
      <c r="B558" s="103" t="s">
        <v>358</v>
      </c>
      <c r="C558" s="103">
        <v>2</v>
      </c>
      <c r="D558" s="107">
        <v>0.0009751340809361287</v>
      </c>
      <c r="E558" s="107">
        <v>1.9481151686984777</v>
      </c>
      <c r="F558" s="103" t="s">
        <v>334</v>
      </c>
      <c r="G558" s="103" t="b">
        <v>0</v>
      </c>
      <c r="H558" s="103" t="b">
        <v>1</v>
      </c>
      <c r="I558" s="103" t="b">
        <v>0</v>
      </c>
      <c r="J558" s="103" t="b">
        <v>0</v>
      </c>
      <c r="K558" s="103" t="b">
        <v>0</v>
      </c>
      <c r="L558" s="103" t="b">
        <v>0</v>
      </c>
    </row>
    <row r="559" spans="1:12" ht="15">
      <c r="A559" s="105" t="s">
        <v>354</v>
      </c>
      <c r="B559" s="103" t="s">
        <v>380</v>
      </c>
      <c r="C559" s="103">
        <v>2</v>
      </c>
      <c r="D559" s="107">
        <v>0.0009751340809361287</v>
      </c>
      <c r="E559" s="107">
        <v>1.406753017724127</v>
      </c>
      <c r="F559" s="103" t="s">
        <v>334</v>
      </c>
      <c r="G559" s="103" t="b">
        <v>0</v>
      </c>
      <c r="H559" s="103" t="b">
        <v>0</v>
      </c>
      <c r="I559" s="103" t="b">
        <v>0</v>
      </c>
      <c r="J559" s="103" t="b">
        <v>0</v>
      </c>
      <c r="K559" s="103" t="b">
        <v>0</v>
      </c>
      <c r="L559" s="103" t="b">
        <v>0</v>
      </c>
    </row>
    <row r="560" spans="1:12" ht="15">
      <c r="A560" s="105" t="s">
        <v>1015</v>
      </c>
      <c r="B560" s="103" t="s">
        <v>447</v>
      </c>
      <c r="C560" s="103">
        <v>2</v>
      </c>
      <c r="D560" s="107">
        <v>0.0006815894727801256</v>
      </c>
      <c r="E560" s="107">
        <v>2.6108730003800518</v>
      </c>
      <c r="F560" s="103" t="s">
        <v>334</v>
      </c>
      <c r="G560" s="103" t="b">
        <v>0</v>
      </c>
      <c r="H560" s="103" t="b">
        <v>0</v>
      </c>
      <c r="I560" s="103" t="b">
        <v>0</v>
      </c>
      <c r="J560" s="103" t="b">
        <v>0</v>
      </c>
      <c r="K560" s="103" t="b">
        <v>0</v>
      </c>
      <c r="L560" s="103" t="b">
        <v>0</v>
      </c>
    </row>
    <row r="561" spans="1:12" ht="15">
      <c r="A561" s="105" t="s">
        <v>447</v>
      </c>
      <c r="B561" s="103" t="s">
        <v>352</v>
      </c>
      <c r="C561" s="103">
        <v>2</v>
      </c>
      <c r="D561" s="107">
        <v>0.0009751340809361287</v>
      </c>
      <c r="E561" s="107">
        <v>1.681454074665759</v>
      </c>
      <c r="F561" s="103" t="s">
        <v>334</v>
      </c>
      <c r="G561" s="103" t="b">
        <v>0</v>
      </c>
      <c r="H561" s="103" t="b">
        <v>0</v>
      </c>
      <c r="I561" s="103" t="b">
        <v>0</v>
      </c>
      <c r="J561" s="103" t="b">
        <v>0</v>
      </c>
      <c r="K561" s="103" t="b">
        <v>0</v>
      </c>
      <c r="L561" s="103" t="b">
        <v>0</v>
      </c>
    </row>
    <row r="562" spans="1:12" ht="15">
      <c r="A562" s="105" t="s">
        <v>380</v>
      </c>
      <c r="B562" s="103" t="s">
        <v>355</v>
      </c>
      <c r="C562" s="103">
        <v>2</v>
      </c>
      <c r="D562" s="107">
        <v>0.0009751340809361287</v>
      </c>
      <c r="E562" s="107">
        <v>1.666390328229883</v>
      </c>
      <c r="F562" s="103" t="s">
        <v>334</v>
      </c>
      <c r="G562" s="103" t="b">
        <v>0</v>
      </c>
      <c r="H562" s="103" t="b">
        <v>0</v>
      </c>
      <c r="I562" s="103" t="b">
        <v>0</v>
      </c>
      <c r="J562" s="103" t="b">
        <v>0</v>
      </c>
      <c r="K562" s="103" t="b">
        <v>0</v>
      </c>
      <c r="L562" s="103" t="b">
        <v>0</v>
      </c>
    </row>
    <row r="563" spans="1:12" ht="15">
      <c r="A563" s="105" t="s">
        <v>388</v>
      </c>
      <c r="B563" s="103" t="s">
        <v>431</v>
      </c>
      <c r="C563" s="103">
        <v>2</v>
      </c>
      <c r="D563" s="107">
        <v>0.0006815894727801256</v>
      </c>
      <c r="E563" s="107">
        <v>1.9119029960440328</v>
      </c>
      <c r="F563" s="103" t="s">
        <v>334</v>
      </c>
      <c r="G563" s="103" t="b">
        <v>0</v>
      </c>
      <c r="H563" s="103" t="b">
        <v>0</v>
      </c>
      <c r="I563" s="103" t="b">
        <v>0</v>
      </c>
      <c r="J563" s="103" t="b">
        <v>0</v>
      </c>
      <c r="K563" s="103" t="b">
        <v>0</v>
      </c>
      <c r="L563" s="103" t="b">
        <v>0</v>
      </c>
    </row>
    <row r="564" spans="1:12" ht="15">
      <c r="A564" s="105" t="s">
        <v>360</v>
      </c>
      <c r="B564" s="103" t="s">
        <v>370</v>
      </c>
      <c r="C564" s="103">
        <v>2</v>
      </c>
      <c r="D564" s="107">
        <v>0.0006815894727801256</v>
      </c>
      <c r="E564" s="107">
        <v>1.452510508284802</v>
      </c>
      <c r="F564" s="103" t="s">
        <v>334</v>
      </c>
      <c r="G564" s="103" t="b">
        <v>0</v>
      </c>
      <c r="H564" s="103" t="b">
        <v>0</v>
      </c>
      <c r="I564" s="103" t="b">
        <v>0</v>
      </c>
      <c r="J564" s="103" t="b">
        <v>0</v>
      </c>
      <c r="K564" s="103" t="b">
        <v>0</v>
      </c>
      <c r="L564" s="103" t="b">
        <v>0</v>
      </c>
    </row>
    <row r="565" spans="1:12" ht="15">
      <c r="A565" s="105" t="s">
        <v>370</v>
      </c>
      <c r="B565" s="103" t="s">
        <v>465</v>
      </c>
      <c r="C565" s="103">
        <v>2</v>
      </c>
      <c r="D565" s="107">
        <v>0.0006815894727801256</v>
      </c>
      <c r="E565" s="107">
        <v>1.9876237099821512</v>
      </c>
      <c r="F565" s="103" t="s">
        <v>334</v>
      </c>
      <c r="G565" s="103" t="b">
        <v>0</v>
      </c>
      <c r="H565" s="103" t="b">
        <v>0</v>
      </c>
      <c r="I565" s="103" t="b">
        <v>0</v>
      </c>
      <c r="J565" s="103" t="b">
        <v>0</v>
      </c>
      <c r="K565" s="103" t="b">
        <v>0</v>
      </c>
      <c r="L565" s="103" t="b">
        <v>0</v>
      </c>
    </row>
    <row r="566" spans="1:12" ht="15">
      <c r="A566" s="105" t="s">
        <v>465</v>
      </c>
      <c r="B566" s="103" t="s">
        <v>368</v>
      </c>
      <c r="C566" s="103">
        <v>2</v>
      </c>
      <c r="D566" s="107">
        <v>0.0006815894727801256</v>
      </c>
      <c r="E566" s="107">
        <v>2.0545704996127645</v>
      </c>
      <c r="F566" s="103" t="s">
        <v>334</v>
      </c>
      <c r="G566" s="103" t="b">
        <v>0</v>
      </c>
      <c r="H566" s="103" t="b">
        <v>0</v>
      </c>
      <c r="I566" s="103" t="b">
        <v>0</v>
      </c>
      <c r="J566" s="103" t="b">
        <v>0</v>
      </c>
      <c r="K566" s="103" t="b">
        <v>0</v>
      </c>
      <c r="L566" s="103" t="b">
        <v>0</v>
      </c>
    </row>
    <row r="567" spans="1:12" ht="15">
      <c r="A567" s="105" t="s">
        <v>368</v>
      </c>
      <c r="B567" s="103" t="s">
        <v>392</v>
      </c>
      <c r="C567" s="103">
        <v>2</v>
      </c>
      <c r="D567" s="107">
        <v>0.0006815894727801256</v>
      </c>
      <c r="E567" s="107">
        <v>1.8626849733738513</v>
      </c>
      <c r="F567" s="103" t="s">
        <v>334</v>
      </c>
      <c r="G567" s="103" t="b">
        <v>0</v>
      </c>
      <c r="H567" s="103" t="b">
        <v>0</v>
      </c>
      <c r="I567" s="103" t="b">
        <v>0</v>
      </c>
      <c r="J567" s="103" t="b">
        <v>0</v>
      </c>
      <c r="K567" s="103" t="b">
        <v>0</v>
      </c>
      <c r="L567" s="103" t="b">
        <v>0</v>
      </c>
    </row>
    <row r="568" spans="1:12" ht="15">
      <c r="A568" s="105" t="s">
        <v>392</v>
      </c>
      <c r="B568" s="103" t="s">
        <v>431</v>
      </c>
      <c r="C568" s="103">
        <v>2</v>
      </c>
      <c r="D568" s="107">
        <v>0.0006815894727801256</v>
      </c>
      <c r="E568" s="107">
        <v>1.4647449647018136</v>
      </c>
      <c r="F568" s="103" t="s">
        <v>334</v>
      </c>
      <c r="G568" s="103" t="b">
        <v>0</v>
      </c>
      <c r="H568" s="103" t="b">
        <v>0</v>
      </c>
      <c r="I568" s="103" t="b">
        <v>0</v>
      </c>
      <c r="J568" s="103" t="b">
        <v>0</v>
      </c>
      <c r="K568" s="103" t="b">
        <v>0</v>
      </c>
      <c r="L568" s="103" t="b">
        <v>0</v>
      </c>
    </row>
    <row r="569" spans="1:12" ht="15">
      <c r="A569" s="105" t="s">
        <v>360</v>
      </c>
      <c r="B569" s="103" t="s">
        <v>419</v>
      </c>
      <c r="C569" s="103">
        <v>2</v>
      </c>
      <c r="D569" s="107">
        <v>0.0006815894727801256</v>
      </c>
      <c r="E569" s="107">
        <v>1.452510508284802</v>
      </c>
      <c r="F569" s="103" t="s">
        <v>334</v>
      </c>
      <c r="G569" s="103" t="b">
        <v>0</v>
      </c>
      <c r="H569" s="103" t="b">
        <v>0</v>
      </c>
      <c r="I569" s="103" t="b">
        <v>0</v>
      </c>
      <c r="J569" s="103" t="b">
        <v>0</v>
      </c>
      <c r="K569" s="103" t="b">
        <v>0</v>
      </c>
      <c r="L569" s="103" t="b">
        <v>0</v>
      </c>
    </row>
    <row r="570" spans="1:12" ht="15">
      <c r="A570" s="105" t="s">
        <v>419</v>
      </c>
      <c r="B570" s="103" t="s">
        <v>832</v>
      </c>
      <c r="C570" s="103">
        <v>2</v>
      </c>
      <c r="D570" s="107">
        <v>0.0006815894727801256</v>
      </c>
      <c r="E570" s="107">
        <v>2.531691754332427</v>
      </c>
      <c r="F570" s="103" t="s">
        <v>334</v>
      </c>
      <c r="G570" s="103" t="b">
        <v>0</v>
      </c>
      <c r="H570" s="103" t="b">
        <v>0</v>
      </c>
      <c r="I570" s="103" t="b">
        <v>0</v>
      </c>
      <c r="J570" s="103" t="b">
        <v>0</v>
      </c>
      <c r="K570" s="103" t="b">
        <v>0</v>
      </c>
      <c r="L570" s="103" t="b">
        <v>0</v>
      </c>
    </row>
    <row r="571" spans="1:12" ht="15">
      <c r="A571" s="105" t="s">
        <v>832</v>
      </c>
      <c r="B571" s="103" t="s">
        <v>517</v>
      </c>
      <c r="C571" s="103">
        <v>2</v>
      </c>
      <c r="D571" s="107">
        <v>0.0006815894727801256</v>
      </c>
      <c r="E571" s="107">
        <v>2.832721749996408</v>
      </c>
      <c r="F571" s="103" t="s">
        <v>334</v>
      </c>
      <c r="G571" s="103" t="b">
        <v>0</v>
      </c>
      <c r="H571" s="103" t="b">
        <v>0</v>
      </c>
      <c r="I571" s="103" t="b">
        <v>0</v>
      </c>
      <c r="J571" s="103" t="b">
        <v>0</v>
      </c>
      <c r="K571" s="103" t="b">
        <v>0</v>
      </c>
      <c r="L571" s="103" t="b">
        <v>0</v>
      </c>
    </row>
    <row r="572" spans="1:12" ht="15">
      <c r="A572" s="105" t="s">
        <v>361</v>
      </c>
      <c r="B572" s="103" t="s">
        <v>527</v>
      </c>
      <c r="C572" s="103">
        <v>2</v>
      </c>
      <c r="D572" s="107">
        <v>0.0006815894727801256</v>
      </c>
      <c r="E572" s="107">
        <v>2.1637149690378323</v>
      </c>
      <c r="F572" s="103" t="s">
        <v>334</v>
      </c>
      <c r="G572" s="103" t="b">
        <v>0</v>
      </c>
      <c r="H572" s="103" t="b">
        <v>0</v>
      </c>
      <c r="I572" s="103" t="b">
        <v>0</v>
      </c>
      <c r="J572" s="103" t="b">
        <v>0</v>
      </c>
      <c r="K572" s="103" t="b">
        <v>0</v>
      </c>
      <c r="L572" s="103" t="b">
        <v>0</v>
      </c>
    </row>
    <row r="573" spans="1:12" ht="15">
      <c r="A573" s="105" t="s">
        <v>389</v>
      </c>
      <c r="B573" s="103" t="s">
        <v>1214</v>
      </c>
      <c r="C573" s="103">
        <v>2</v>
      </c>
      <c r="D573" s="107">
        <v>0.0006815894727801256</v>
      </c>
      <c r="E573" s="107">
        <v>2.6108730003800518</v>
      </c>
      <c r="F573" s="103" t="s">
        <v>334</v>
      </c>
      <c r="G573" s="103" t="b">
        <v>0</v>
      </c>
      <c r="H573" s="103" t="b">
        <v>0</v>
      </c>
      <c r="I573" s="103" t="b">
        <v>0</v>
      </c>
      <c r="J573" s="103" t="b">
        <v>0</v>
      </c>
      <c r="K573" s="103" t="b">
        <v>0</v>
      </c>
      <c r="L573" s="103" t="b">
        <v>0</v>
      </c>
    </row>
    <row r="574" spans="1:12" ht="15">
      <c r="A574" s="105" t="s">
        <v>1214</v>
      </c>
      <c r="B574" s="103" t="s">
        <v>465</v>
      </c>
      <c r="C574" s="103">
        <v>2</v>
      </c>
      <c r="D574" s="107">
        <v>0.0006815894727801256</v>
      </c>
      <c r="E574" s="107">
        <v>2.4647449647018136</v>
      </c>
      <c r="F574" s="103" t="s">
        <v>334</v>
      </c>
      <c r="G574" s="103" t="b">
        <v>0</v>
      </c>
      <c r="H574" s="103" t="b">
        <v>0</v>
      </c>
      <c r="I574" s="103" t="b">
        <v>0</v>
      </c>
      <c r="J574" s="103" t="b">
        <v>0</v>
      </c>
      <c r="K574" s="103" t="b">
        <v>0</v>
      </c>
      <c r="L574" s="103" t="b">
        <v>0</v>
      </c>
    </row>
    <row r="575" spans="1:12" ht="15">
      <c r="A575" s="105" t="s">
        <v>465</v>
      </c>
      <c r="B575" s="103" t="s">
        <v>376</v>
      </c>
      <c r="C575" s="103">
        <v>2</v>
      </c>
      <c r="D575" s="107">
        <v>0.0006815894727801256</v>
      </c>
      <c r="E575" s="107">
        <v>2.1795092362210644</v>
      </c>
      <c r="F575" s="103" t="s">
        <v>334</v>
      </c>
      <c r="G575" s="103" t="b">
        <v>0</v>
      </c>
      <c r="H575" s="103" t="b">
        <v>0</v>
      </c>
      <c r="I575" s="103" t="b">
        <v>0</v>
      </c>
      <c r="J575" s="103" t="b">
        <v>0</v>
      </c>
      <c r="K575" s="103" t="b">
        <v>0</v>
      </c>
      <c r="L575" s="103" t="b">
        <v>0</v>
      </c>
    </row>
    <row r="576" spans="1:12" ht="15">
      <c r="A576" s="105" t="s">
        <v>376</v>
      </c>
      <c r="B576" s="103" t="s">
        <v>617</v>
      </c>
      <c r="C576" s="103">
        <v>2</v>
      </c>
      <c r="D576" s="107">
        <v>0.0006815894727801256</v>
      </c>
      <c r="E576" s="107">
        <v>2.656630490940727</v>
      </c>
      <c r="F576" s="103" t="s">
        <v>334</v>
      </c>
      <c r="G576" s="103" t="b">
        <v>0</v>
      </c>
      <c r="H576" s="103" t="b">
        <v>0</v>
      </c>
      <c r="I576" s="103" t="b">
        <v>0</v>
      </c>
      <c r="J576" s="103" t="b">
        <v>0</v>
      </c>
      <c r="K576" s="103" t="b">
        <v>0</v>
      </c>
      <c r="L576" s="103" t="b">
        <v>0</v>
      </c>
    </row>
    <row r="577" spans="1:12" ht="15">
      <c r="A577" s="105" t="s">
        <v>617</v>
      </c>
      <c r="B577" s="103" t="s">
        <v>368</v>
      </c>
      <c r="C577" s="103">
        <v>2</v>
      </c>
      <c r="D577" s="107">
        <v>0.0006815894727801256</v>
      </c>
      <c r="E577" s="107">
        <v>2.531691754332427</v>
      </c>
      <c r="F577" s="103" t="s">
        <v>334</v>
      </c>
      <c r="G577" s="103" t="b">
        <v>0</v>
      </c>
      <c r="H577" s="103" t="b">
        <v>0</v>
      </c>
      <c r="I577" s="103" t="b">
        <v>0</v>
      </c>
      <c r="J577" s="103" t="b">
        <v>0</v>
      </c>
      <c r="K577" s="103" t="b">
        <v>0</v>
      </c>
      <c r="L577" s="103" t="b">
        <v>0</v>
      </c>
    </row>
    <row r="578" spans="1:12" ht="15">
      <c r="A578" s="105" t="s">
        <v>368</v>
      </c>
      <c r="B578" s="103" t="s">
        <v>633</v>
      </c>
      <c r="C578" s="103">
        <v>2</v>
      </c>
      <c r="D578" s="107">
        <v>0.0006815894727801256</v>
      </c>
      <c r="E578" s="107">
        <v>2.3098430047160705</v>
      </c>
      <c r="F578" s="103" t="s">
        <v>334</v>
      </c>
      <c r="G578" s="103" t="b">
        <v>0</v>
      </c>
      <c r="H578" s="103" t="b">
        <v>0</v>
      </c>
      <c r="I578" s="103" t="b">
        <v>0</v>
      </c>
      <c r="J578" s="103" t="b">
        <v>0</v>
      </c>
      <c r="K578" s="103" t="b">
        <v>0</v>
      </c>
      <c r="L578" s="103" t="b">
        <v>0</v>
      </c>
    </row>
    <row r="579" spans="1:12" ht="15">
      <c r="A579" s="105" t="s">
        <v>633</v>
      </c>
      <c r="B579" s="103" t="s">
        <v>357</v>
      </c>
      <c r="C579" s="103">
        <v>2</v>
      </c>
      <c r="D579" s="107">
        <v>0.0006815894727801256</v>
      </c>
      <c r="E579" s="107">
        <v>1.6566304909407268</v>
      </c>
      <c r="F579" s="103" t="s">
        <v>334</v>
      </c>
      <c r="G579" s="103" t="b">
        <v>0</v>
      </c>
      <c r="H579" s="103" t="b">
        <v>0</v>
      </c>
      <c r="I579" s="103" t="b">
        <v>0</v>
      </c>
      <c r="J579" s="103" t="b">
        <v>0</v>
      </c>
      <c r="K579" s="103" t="b">
        <v>0</v>
      </c>
      <c r="L579" s="103" t="b">
        <v>0</v>
      </c>
    </row>
    <row r="580" spans="1:12" ht="15">
      <c r="A580" s="105" t="s">
        <v>357</v>
      </c>
      <c r="B580" s="103" t="s">
        <v>814</v>
      </c>
      <c r="C580" s="103">
        <v>2</v>
      </c>
      <c r="D580" s="107">
        <v>0.0006815894727801256</v>
      </c>
      <c r="E580" s="107">
        <v>2.0545704996127645</v>
      </c>
      <c r="F580" s="103" t="s">
        <v>334</v>
      </c>
      <c r="G580" s="103" t="b">
        <v>0</v>
      </c>
      <c r="H580" s="103" t="b">
        <v>0</v>
      </c>
      <c r="I580" s="103" t="b">
        <v>0</v>
      </c>
      <c r="J580" s="103" t="b">
        <v>0</v>
      </c>
      <c r="K580" s="103" t="b">
        <v>0</v>
      </c>
      <c r="L580" s="103" t="b">
        <v>0</v>
      </c>
    </row>
    <row r="581" spans="1:12" ht="15">
      <c r="A581" s="105" t="s">
        <v>814</v>
      </c>
      <c r="B581" s="103" t="s">
        <v>601</v>
      </c>
      <c r="C581" s="103">
        <v>2</v>
      </c>
      <c r="D581" s="107">
        <v>0.0006815894727801256</v>
      </c>
      <c r="E581" s="107">
        <v>2.832721749996408</v>
      </c>
      <c r="F581" s="103" t="s">
        <v>334</v>
      </c>
      <c r="G581" s="103" t="b">
        <v>0</v>
      </c>
      <c r="H581" s="103" t="b">
        <v>0</v>
      </c>
      <c r="I581" s="103" t="b">
        <v>0</v>
      </c>
      <c r="J581" s="103" t="b">
        <v>1</v>
      </c>
      <c r="K581" s="103" t="b">
        <v>0</v>
      </c>
      <c r="L581" s="103" t="b">
        <v>0</v>
      </c>
    </row>
    <row r="582" spans="1:12" ht="15">
      <c r="A582" s="105" t="s">
        <v>601</v>
      </c>
      <c r="B582" s="103" t="s">
        <v>692</v>
      </c>
      <c r="C582" s="103">
        <v>2</v>
      </c>
      <c r="D582" s="107">
        <v>0.0006815894727801256</v>
      </c>
      <c r="E582" s="107">
        <v>2.832721749996408</v>
      </c>
      <c r="F582" s="103" t="s">
        <v>334</v>
      </c>
      <c r="G582" s="103" t="b">
        <v>1</v>
      </c>
      <c r="H582" s="103" t="b">
        <v>0</v>
      </c>
      <c r="I582" s="103" t="b">
        <v>0</v>
      </c>
      <c r="J582" s="103" t="b">
        <v>0</v>
      </c>
      <c r="K582" s="103" t="b">
        <v>0</v>
      </c>
      <c r="L582" s="103" t="b">
        <v>0</v>
      </c>
    </row>
    <row r="583" spans="1:12" ht="15">
      <c r="A583" s="105" t="s">
        <v>692</v>
      </c>
      <c r="B583" s="103" t="s">
        <v>616</v>
      </c>
      <c r="C583" s="103">
        <v>2</v>
      </c>
      <c r="D583" s="107">
        <v>0.0006815894727801256</v>
      </c>
      <c r="E583" s="107">
        <v>2.832721749996408</v>
      </c>
      <c r="F583" s="103" t="s">
        <v>334</v>
      </c>
      <c r="G583" s="103" t="b">
        <v>0</v>
      </c>
      <c r="H583" s="103" t="b">
        <v>0</v>
      </c>
      <c r="I583" s="103" t="b">
        <v>0</v>
      </c>
      <c r="J583" s="103" t="b">
        <v>0</v>
      </c>
      <c r="K583" s="103" t="b">
        <v>0</v>
      </c>
      <c r="L583" s="103" t="b">
        <v>0</v>
      </c>
    </row>
    <row r="584" spans="1:12" ht="15">
      <c r="A584" s="105" t="s">
        <v>616</v>
      </c>
      <c r="B584" s="103" t="s">
        <v>382</v>
      </c>
      <c r="C584" s="103">
        <v>2</v>
      </c>
      <c r="D584" s="107">
        <v>0.0006815894727801256</v>
      </c>
      <c r="E584" s="107">
        <v>2.4347817413243704</v>
      </c>
      <c r="F584" s="103" t="s">
        <v>334</v>
      </c>
      <c r="G584" s="103" t="b">
        <v>0</v>
      </c>
      <c r="H584" s="103" t="b">
        <v>0</v>
      </c>
      <c r="I584" s="103" t="b">
        <v>0</v>
      </c>
      <c r="J584" s="103" t="b">
        <v>0</v>
      </c>
      <c r="K584" s="103" t="b">
        <v>0</v>
      </c>
      <c r="L584" s="103" t="b">
        <v>0</v>
      </c>
    </row>
    <row r="585" spans="1:12" ht="15">
      <c r="A585" s="105" t="s">
        <v>382</v>
      </c>
      <c r="B585" s="103" t="s">
        <v>1215</v>
      </c>
      <c r="C585" s="103">
        <v>2</v>
      </c>
      <c r="D585" s="107">
        <v>0.0006815894727801256</v>
      </c>
      <c r="E585" s="107">
        <v>2.6108730003800518</v>
      </c>
      <c r="F585" s="103" t="s">
        <v>334</v>
      </c>
      <c r="G585" s="103" t="b">
        <v>0</v>
      </c>
      <c r="H585" s="103" t="b">
        <v>0</v>
      </c>
      <c r="I585" s="103" t="b">
        <v>0</v>
      </c>
      <c r="J585" s="103" t="b">
        <v>0</v>
      </c>
      <c r="K585" s="103" t="b">
        <v>0</v>
      </c>
      <c r="L585" s="103" t="b">
        <v>0</v>
      </c>
    </row>
    <row r="586" spans="1:12" ht="15">
      <c r="A586" s="105" t="s">
        <v>1215</v>
      </c>
      <c r="B586" s="103" t="s">
        <v>388</v>
      </c>
      <c r="C586" s="103">
        <v>2</v>
      </c>
      <c r="D586" s="107">
        <v>0.0006815894727801256</v>
      </c>
      <c r="E586" s="107">
        <v>2.6108730003800518</v>
      </c>
      <c r="F586" s="103" t="s">
        <v>334</v>
      </c>
      <c r="G586" s="103" t="b">
        <v>0</v>
      </c>
      <c r="H586" s="103" t="b">
        <v>0</v>
      </c>
      <c r="I586" s="103" t="b">
        <v>0</v>
      </c>
      <c r="J586" s="103" t="b">
        <v>0</v>
      </c>
      <c r="K586" s="103" t="b">
        <v>0</v>
      </c>
      <c r="L586" s="103" t="b">
        <v>0</v>
      </c>
    </row>
    <row r="587" spans="1:12" ht="15">
      <c r="A587" s="105" t="s">
        <v>388</v>
      </c>
      <c r="B587" s="103" t="s">
        <v>490</v>
      </c>
      <c r="C587" s="103">
        <v>2</v>
      </c>
      <c r="D587" s="107">
        <v>0.0006815894727801256</v>
      </c>
      <c r="E587" s="107">
        <v>2.133751745660389</v>
      </c>
      <c r="F587" s="103" t="s">
        <v>334</v>
      </c>
      <c r="G587" s="103" t="b">
        <v>0</v>
      </c>
      <c r="H587" s="103" t="b">
        <v>0</v>
      </c>
      <c r="I587" s="103" t="b">
        <v>0</v>
      </c>
      <c r="J587" s="103" t="b">
        <v>0</v>
      </c>
      <c r="K587" s="103" t="b">
        <v>0</v>
      </c>
      <c r="L587" s="103" t="b">
        <v>0</v>
      </c>
    </row>
    <row r="588" spans="1:12" ht="15">
      <c r="A588" s="105" t="s">
        <v>490</v>
      </c>
      <c r="B588" s="103" t="s">
        <v>1216</v>
      </c>
      <c r="C588" s="103">
        <v>2</v>
      </c>
      <c r="D588" s="107">
        <v>0.0006815894727801256</v>
      </c>
      <c r="E588" s="107">
        <v>2.531691754332427</v>
      </c>
      <c r="F588" s="103" t="s">
        <v>334</v>
      </c>
      <c r="G588" s="103" t="b">
        <v>0</v>
      </c>
      <c r="H588" s="103" t="b">
        <v>0</v>
      </c>
      <c r="I588" s="103" t="b">
        <v>0</v>
      </c>
      <c r="J588" s="103" t="b">
        <v>0</v>
      </c>
      <c r="K588" s="103" t="b">
        <v>0</v>
      </c>
      <c r="L588" s="103" t="b">
        <v>0</v>
      </c>
    </row>
    <row r="589" spans="1:12" ht="15">
      <c r="A589" s="105" t="s">
        <v>1216</v>
      </c>
      <c r="B589" s="103" t="s">
        <v>490</v>
      </c>
      <c r="C589" s="103">
        <v>2</v>
      </c>
      <c r="D589" s="107">
        <v>0.0006815894727801256</v>
      </c>
      <c r="E589" s="107">
        <v>2.531691754332427</v>
      </c>
      <c r="F589" s="103" t="s">
        <v>334</v>
      </c>
      <c r="G589" s="103" t="b">
        <v>0</v>
      </c>
      <c r="H589" s="103" t="b">
        <v>0</v>
      </c>
      <c r="I589" s="103" t="b">
        <v>0</v>
      </c>
      <c r="J589" s="103" t="b">
        <v>0</v>
      </c>
      <c r="K589" s="103" t="b">
        <v>0</v>
      </c>
      <c r="L589" s="103" t="b">
        <v>0</v>
      </c>
    </row>
    <row r="590" spans="1:12" ht="15">
      <c r="A590" s="105" t="s">
        <v>490</v>
      </c>
      <c r="B590" s="103" t="s">
        <v>1217</v>
      </c>
      <c r="C590" s="103">
        <v>2</v>
      </c>
      <c r="D590" s="107">
        <v>0.0006815894727801256</v>
      </c>
      <c r="E590" s="107">
        <v>2.531691754332427</v>
      </c>
      <c r="F590" s="103" t="s">
        <v>334</v>
      </c>
      <c r="G590" s="103" t="b">
        <v>0</v>
      </c>
      <c r="H590" s="103" t="b">
        <v>0</v>
      </c>
      <c r="I590" s="103" t="b">
        <v>0</v>
      </c>
      <c r="J590" s="103" t="b">
        <v>0</v>
      </c>
      <c r="K590" s="103" t="b">
        <v>0</v>
      </c>
      <c r="L590" s="103" t="b">
        <v>0</v>
      </c>
    </row>
    <row r="591" spans="1:12" ht="15">
      <c r="A591" s="105" t="s">
        <v>1217</v>
      </c>
      <c r="B591" s="103" t="s">
        <v>471</v>
      </c>
      <c r="C591" s="103">
        <v>2</v>
      </c>
      <c r="D591" s="107">
        <v>0.0006815894727801256</v>
      </c>
      <c r="E591" s="107">
        <v>2.6108730003800518</v>
      </c>
      <c r="F591" s="103" t="s">
        <v>334</v>
      </c>
      <c r="G591" s="103" t="b">
        <v>0</v>
      </c>
      <c r="H591" s="103" t="b">
        <v>0</v>
      </c>
      <c r="I591" s="103" t="b">
        <v>0</v>
      </c>
      <c r="J591" s="103" t="b">
        <v>0</v>
      </c>
      <c r="K591" s="103" t="b">
        <v>0</v>
      </c>
      <c r="L591" s="103" t="b">
        <v>0</v>
      </c>
    </row>
    <row r="592" spans="1:12" ht="15">
      <c r="A592" s="105" t="s">
        <v>471</v>
      </c>
      <c r="B592" s="103" t="s">
        <v>435</v>
      </c>
      <c r="C592" s="103">
        <v>2</v>
      </c>
      <c r="D592" s="107">
        <v>0.0006815894727801256</v>
      </c>
      <c r="E592" s="107">
        <v>2.3098430047160705</v>
      </c>
      <c r="F592" s="103" t="s">
        <v>334</v>
      </c>
      <c r="G592" s="103" t="b">
        <v>0</v>
      </c>
      <c r="H592" s="103" t="b">
        <v>0</v>
      </c>
      <c r="I592" s="103" t="b">
        <v>0</v>
      </c>
      <c r="J592" s="103" t="b">
        <v>0</v>
      </c>
      <c r="K592" s="103" t="b">
        <v>0</v>
      </c>
      <c r="L592" s="103" t="b">
        <v>0</v>
      </c>
    </row>
    <row r="593" spans="1:12" ht="15">
      <c r="A593" s="105" t="s">
        <v>435</v>
      </c>
      <c r="B593" s="103" t="s">
        <v>1218</v>
      </c>
      <c r="C593" s="103">
        <v>2</v>
      </c>
      <c r="D593" s="107">
        <v>0.0006815894727801256</v>
      </c>
      <c r="E593" s="107">
        <v>2.707783013388108</v>
      </c>
      <c r="F593" s="103" t="s">
        <v>334</v>
      </c>
      <c r="G593" s="103" t="b">
        <v>0</v>
      </c>
      <c r="H593" s="103" t="b">
        <v>0</v>
      </c>
      <c r="I593" s="103" t="b">
        <v>0</v>
      </c>
      <c r="J593" s="103" t="b">
        <v>0</v>
      </c>
      <c r="K593" s="103" t="b">
        <v>0</v>
      </c>
      <c r="L593" s="103" t="b">
        <v>0</v>
      </c>
    </row>
    <row r="594" spans="1:12" ht="15">
      <c r="A594" s="105" t="s">
        <v>1218</v>
      </c>
      <c r="B594" s="103" t="s">
        <v>874</v>
      </c>
      <c r="C594" s="103">
        <v>2</v>
      </c>
      <c r="D594" s="107">
        <v>0.0006815894727801256</v>
      </c>
      <c r="E594" s="107">
        <v>3.0088130090520893</v>
      </c>
      <c r="F594" s="103" t="s">
        <v>334</v>
      </c>
      <c r="G594" s="103" t="b">
        <v>0</v>
      </c>
      <c r="H594" s="103" t="b">
        <v>0</v>
      </c>
      <c r="I594" s="103" t="b">
        <v>0</v>
      </c>
      <c r="J594" s="103" t="b">
        <v>0</v>
      </c>
      <c r="K594" s="103" t="b">
        <v>0</v>
      </c>
      <c r="L594" s="103" t="b">
        <v>0</v>
      </c>
    </row>
    <row r="595" spans="1:12" ht="15">
      <c r="A595" s="105" t="s">
        <v>874</v>
      </c>
      <c r="B595" s="103" t="s">
        <v>542</v>
      </c>
      <c r="C595" s="103">
        <v>2</v>
      </c>
      <c r="D595" s="107">
        <v>0.0006815894727801256</v>
      </c>
      <c r="E595" s="107">
        <v>2.832721749996408</v>
      </c>
      <c r="F595" s="103" t="s">
        <v>334</v>
      </c>
      <c r="G595" s="103" t="b">
        <v>0</v>
      </c>
      <c r="H595" s="103" t="b">
        <v>0</v>
      </c>
      <c r="I595" s="103" t="b">
        <v>0</v>
      </c>
      <c r="J595" s="103" t="b">
        <v>0</v>
      </c>
      <c r="K595" s="103" t="b">
        <v>0</v>
      </c>
      <c r="L595" s="103" t="b">
        <v>0</v>
      </c>
    </row>
    <row r="596" spans="1:12" ht="15">
      <c r="A596" s="105" t="s">
        <v>542</v>
      </c>
      <c r="B596" s="103" t="s">
        <v>510</v>
      </c>
      <c r="C596" s="103">
        <v>2</v>
      </c>
      <c r="D596" s="107">
        <v>0.0006815894727801256</v>
      </c>
      <c r="E596" s="107">
        <v>2.656630490940727</v>
      </c>
      <c r="F596" s="103" t="s">
        <v>334</v>
      </c>
      <c r="G596" s="103" t="b">
        <v>0</v>
      </c>
      <c r="H596" s="103" t="b">
        <v>0</v>
      </c>
      <c r="I596" s="103" t="b">
        <v>0</v>
      </c>
      <c r="J596" s="103" t="b">
        <v>0</v>
      </c>
      <c r="K596" s="103" t="b">
        <v>0</v>
      </c>
      <c r="L596" s="103" t="b">
        <v>0</v>
      </c>
    </row>
    <row r="597" spans="1:12" ht="15">
      <c r="A597" s="105" t="s">
        <v>510</v>
      </c>
      <c r="B597" s="103" t="s">
        <v>373</v>
      </c>
      <c r="C597" s="103">
        <v>2</v>
      </c>
      <c r="D597" s="107">
        <v>0.0006815894727801256</v>
      </c>
      <c r="E597" s="107">
        <v>2.133751745660389</v>
      </c>
      <c r="F597" s="103" t="s">
        <v>334</v>
      </c>
      <c r="G597" s="103" t="b">
        <v>0</v>
      </c>
      <c r="H597" s="103" t="b">
        <v>0</v>
      </c>
      <c r="I597" s="103" t="b">
        <v>0</v>
      </c>
      <c r="J597" s="103" t="b">
        <v>0</v>
      </c>
      <c r="K597" s="103" t="b">
        <v>0</v>
      </c>
      <c r="L597" s="103" t="b">
        <v>0</v>
      </c>
    </row>
    <row r="598" spans="1:12" ht="15">
      <c r="A598" s="105" t="s">
        <v>369</v>
      </c>
      <c r="B598" s="103" t="s">
        <v>373</v>
      </c>
      <c r="C598" s="103">
        <v>2</v>
      </c>
      <c r="D598" s="107">
        <v>0.0006815894727801256</v>
      </c>
      <c r="E598" s="107">
        <v>1.6108730003800518</v>
      </c>
      <c r="F598" s="103" t="s">
        <v>334</v>
      </c>
      <c r="G598" s="103" t="b">
        <v>0</v>
      </c>
      <c r="H598" s="103" t="b">
        <v>0</v>
      </c>
      <c r="I598" s="103" t="b">
        <v>0</v>
      </c>
      <c r="J598" s="103" t="b">
        <v>0</v>
      </c>
      <c r="K598" s="103" t="b">
        <v>0</v>
      </c>
      <c r="L598" s="103" t="b">
        <v>0</v>
      </c>
    </row>
    <row r="599" spans="1:12" ht="15">
      <c r="A599" s="105" t="s">
        <v>369</v>
      </c>
      <c r="B599" s="103" t="s">
        <v>502</v>
      </c>
      <c r="C599" s="103">
        <v>2</v>
      </c>
      <c r="D599" s="107">
        <v>0.0006815894727801256</v>
      </c>
      <c r="E599" s="107">
        <v>2.3098430047160705</v>
      </c>
      <c r="F599" s="103" t="s">
        <v>334</v>
      </c>
      <c r="G599" s="103" t="b">
        <v>0</v>
      </c>
      <c r="H599" s="103" t="b">
        <v>0</v>
      </c>
      <c r="I599" s="103" t="b">
        <v>0</v>
      </c>
      <c r="J599" s="103" t="b">
        <v>0</v>
      </c>
      <c r="K599" s="103" t="b">
        <v>0</v>
      </c>
      <c r="L599" s="103" t="b">
        <v>0</v>
      </c>
    </row>
    <row r="600" spans="1:12" ht="15">
      <c r="A600" s="105" t="s">
        <v>502</v>
      </c>
      <c r="B600" s="103" t="s">
        <v>453</v>
      </c>
      <c r="C600" s="103">
        <v>2</v>
      </c>
      <c r="D600" s="107">
        <v>0.0006815894727801256</v>
      </c>
      <c r="E600" s="107">
        <v>3.0088130090520893</v>
      </c>
      <c r="F600" s="103" t="s">
        <v>334</v>
      </c>
      <c r="G600" s="103" t="b">
        <v>0</v>
      </c>
      <c r="H600" s="103" t="b">
        <v>0</v>
      </c>
      <c r="I600" s="103" t="b">
        <v>0</v>
      </c>
      <c r="J600" s="103" t="b">
        <v>0</v>
      </c>
      <c r="K600" s="103" t="b">
        <v>0</v>
      </c>
      <c r="L600" s="103" t="b">
        <v>0</v>
      </c>
    </row>
    <row r="601" spans="1:12" ht="15">
      <c r="A601" s="105" t="s">
        <v>453</v>
      </c>
      <c r="B601" s="103" t="s">
        <v>357</v>
      </c>
      <c r="C601" s="103">
        <v>2</v>
      </c>
      <c r="D601" s="107">
        <v>0.0006815894727801256</v>
      </c>
      <c r="E601" s="107">
        <v>2.0545704996127645</v>
      </c>
      <c r="F601" s="103" t="s">
        <v>334</v>
      </c>
      <c r="G601" s="103" t="b">
        <v>0</v>
      </c>
      <c r="H601" s="103" t="b">
        <v>0</v>
      </c>
      <c r="I601" s="103" t="b">
        <v>0</v>
      </c>
      <c r="J601" s="103" t="b">
        <v>0</v>
      </c>
      <c r="K601" s="103" t="b">
        <v>0</v>
      </c>
      <c r="L601" s="103" t="b">
        <v>0</v>
      </c>
    </row>
    <row r="602" spans="1:12" ht="15">
      <c r="A602" s="105" t="s">
        <v>357</v>
      </c>
      <c r="B602" s="103" t="s">
        <v>778</v>
      </c>
      <c r="C602" s="103">
        <v>2</v>
      </c>
      <c r="D602" s="107">
        <v>0.0006815894727801256</v>
      </c>
      <c r="E602" s="107">
        <v>2.0545704996127645</v>
      </c>
      <c r="F602" s="103" t="s">
        <v>334</v>
      </c>
      <c r="G602" s="103" t="b">
        <v>0</v>
      </c>
      <c r="H602" s="103" t="b">
        <v>0</v>
      </c>
      <c r="I602" s="103" t="b">
        <v>0</v>
      </c>
      <c r="J602" s="103" t="b">
        <v>0</v>
      </c>
      <c r="K602" s="103" t="b">
        <v>0</v>
      </c>
      <c r="L602" s="103" t="b">
        <v>0</v>
      </c>
    </row>
    <row r="603" spans="1:12" ht="15">
      <c r="A603" s="105" t="s">
        <v>778</v>
      </c>
      <c r="B603" s="103" t="s">
        <v>1219</v>
      </c>
      <c r="C603" s="103">
        <v>2</v>
      </c>
      <c r="D603" s="107">
        <v>0.0006815894727801256</v>
      </c>
      <c r="E603" s="107">
        <v>3.0088130090520893</v>
      </c>
      <c r="F603" s="103" t="s">
        <v>334</v>
      </c>
      <c r="G603" s="103" t="b">
        <v>0</v>
      </c>
      <c r="H603" s="103" t="b">
        <v>0</v>
      </c>
      <c r="I603" s="103" t="b">
        <v>0</v>
      </c>
      <c r="J603" s="103" t="b">
        <v>0</v>
      </c>
      <c r="K603" s="103" t="b">
        <v>0</v>
      </c>
      <c r="L603" s="103" t="b">
        <v>0</v>
      </c>
    </row>
    <row r="604" spans="1:12" ht="15">
      <c r="A604" s="105" t="s">
        <v>1219</v>
      </c>
      <c r="B604" s="103" t="s">
        <v>418</v>
      </c>
      <c r="C604" s="103">
        <v>2</v>
      </c>
      <c r="D604" s="107">
        <v>0.0006815894727801256</v>
      </c>
      <c r="E604" s="107">
        <v>2.531691754332427</v>
      </c>
      <c r="F604" s="103" t="s">
        <v>334</v>
      </c>
      <c r="G604" s="103" t="b">
        <v>0</v>
      </c>
      <c r="H604" s="103" t="b">
        <v>0</v>
      </c>
      <c r="I604" s="103" t="b">
        <v>0</v>
      </c>
      <c r="J604" s="103" t="b">
        <v>0</v>
      </c>
      <c r="K604" s="103" t="b">
        <v>0</v>
      </c>
      <c r="L604" s="103" t="b">
        <v>0</v>
      </c>
    </row>
    <row r="605" spans="1:12" ht="15">
      <c r="A605" s="105" t="s">
        <v>418</v>
      </c>
      <c r="B605" s="103" t="s">
        <v>625</v>
      </c>
      <c r="C605" s="103">
        <v>2</v>
      </c>
      <c r="D605" s="107">
        <v>0.0006815894727801256</v>
      </c>
      <c r="E605" s="107">
        <v>2.3556004952767458</v>
      </c>
      <c r="F605" s="103" t="s">
        <v>334</v>
      </c>
      <c r="G605" s="103" t="b">
        <v>0</v>
      </c>
      <c r="H605" s="103" t="b">
        <v>0</v>
      </c>
      <c r="I605" s="103" t="b">
        <v>0</v>
      </c>
      <c r="J605" s="103" t="b">
        <v>0</v>
      </c>
      <c r="K605" s="103" t="b">
        <v>0</v>
      </c>
      <c r="L605" s="103" t="b">
        <v>0</v>
      </c>
    </row>
    <row r="606" spans="1:12" ht="15">
      <c r="A606" s="105" t="s">
        <v>625</v>
      </c>
      <c r="B606" s="103" t="s">
        <v>1220</v>
      </c>
      <c r="C606" s="103">
        <v>2</v>
      </c>
      <c r="D606" s="107">
        <v>0.0006815894727801256</v>
      </c>
      <c r="E606" s="107">
        <v>2.832721749996408</v>
      </c>
      <c r="F606" s="103" t="s">
        <v>334</v>
      </c>
      <c r="G606" s="103" t="b">
        <v>0</v>
      </c>
      <c r="H606" s="103" t="b">
        <v>0</v>
      </c>
      <c r="I606" s="103" t="b">
        <v>0</v>
      </c>
      <c r="J606" s="103" t="b">
        <v>0</v>
      </c>
      <c r="K606" s="103" t="b">
        <v>0</v>
      </c>
      <c r="L606" s="103" t="b">
        <v>0</v>
      </c>
    </row>
    <row r="607" spans="1:12" ht="15">
      <c r="A607" s="105" t="s">
        <v>1220</v>
      </c>
      <c r="B607" s="103" t="s">
        <v>673</v>
      </c>
      <c r="C607" s="103">
        <v>2</v>
      </c>
      <c r="D607" s="107">
        <v>0.0006815894727801256</v>
      </c>
      <c r="E607" s="107">
        <v>3.0088130090520893</v>
      </c>
      <c r="F607" s="103" t="s">
        <v>334</v>
      </c>
      <c r="G607" s="103" t="b">
        <v>0</v>
      </c>
      <c r="H607" s="103" t="b">
        <v>0</v>
      </c>
      <c r="I607" s="103" t="b">
        <v>0</v>
      </c>
      <c r="J607" s="103" t="b">
        <v>0</v>
      </c>
      <c r="K607" s="103" t="b">
        <v>0</v>
      </c>
      <c r="L607" s="103" t="b">
        <v>0</v>
      </c>
    </row>
    <row r="608" spans="1:12" ht="15">
      <c r="A608" s="105" t="s">
        <v>673</v>
      </c>
      <c r="B608" s="103" t="s">
        <v>465</v>
      </c>
      <c r="C608" s="103">
        <v>2</v>
      </c>
      <c r="D608" s="107">
        <v>0.0006815894727801256</v>
      </c>
      <c r="E608" s="107">
        <v>2.4647449647018136</v>
      </c>
      <c r="F608" s="103" t="s">
        <v>334</v>
      </c>
      <c r="G608" s="103" t="b">
        <v>0</v>
      </c>
      <c r="H608" s="103" t="b">
        <v>0</v>
      </c>
      <c r="I608" s="103" t="b">
        <v>0</v>
      </c>
      <c r="J608" s="103" t="b">
        <v>0</v>
      </c>
      <c r="K608" s="103" t="b">
        <v>0</v>
      </c>
      <c r="L608" s="103" t="b">
        <v>0</v>
      </c>
    </row>
    <row r="609" spans="1:12" ht="15">
      <c r="A609" s="105" t="s">
        <v>465</v>
      </c>
      <c r="B609" s="103" t="s">
        <v>875</v>
      </c>
      <c r="C609" s="103">
        <v>2</v>
      </c>
      <c r="D609" s="107">
        <v>0.0006815894727801256</v>
      </c>
      <c r="E609" s="107">
        <v>2.1795092362210644</v>
      </c>
      <c r="F609" s="103" t="s">
        <v>334</v>
      </c>
      <c r="G609" s="103" t="b">
        <v>0</v>
      </c>
      <c r="H609" s="103" t="b">
        <v>0</v>
      </c>
      <c r="I609" s="103" t="b">
        <v>0</v>
      </c>
      <c r="J609" s="103" t="b">
        <v>0</v>
      </c>
      <c r="K609" s="103" t="b">
        <v>0</v>
      </c>
      <c r="L609" s="103" t="b">
        <v>0</v>
      </c>
    </row>
    <row r="610" spans="1:12" ht="15">
      <c r="A610" s="105" t="s">
        <v>875</v>
      </c>
      <c r="B610" s="103" t="s">
        <v>461</v>
      </c>
      <c r="C610" s="103">
        <v>2</v>
      </c>
      <c r="D610" s="107">
        <v>0.0006815894727801256</v>
      </c>
      <c r="E610" s="107">
        <v>2.531691754332427</v>
      </c>
      <c r="F610" s="103" t="s">
        <v>334</v>
      </c>
      <c r="G610" s="103" t="b">
        <v>0</v>
      </c>
      <c r="H610" s="103" t="b">
        <v>0</v>
      </c>
      <c r="I610" s="103" t="b">
        <v>0</v>
      </c>
      <c r="J610" s="103" t="b">
        <v>0</v>
      </c>
      <c r="K610" s="103" t="b">
        <v>0</v>
      </c>
      <c r="L610" s="103" t="b">
        <v>0</v>
      </c>
    </row>
    <row r="611" spans="1:12" ht="15">
      <c r="A611" s="105" t="s">
        <v>461</v>
      </c>
      <c r="B611" s="103" t="s">
        <v>1221</v>
      </c>
      <c r="C611" s="103">
        <v>2</v>
      </c>
      <c r="D611" s="107">
        <v>0.0006815894727801256</v>
      </c>
      <c r="E611" s="107">
        <v>2.707783013388108</v>
      </c>
      <c r="F611" s="103" t="s">
        <v>334</v>
      </c>
      <c r="G611" s="103" t="b">
        <v>0</v>
      </c>
      <c r="H611" s="103" t="b">
        <v>0</v>
      </c>
      <c r="I611" s="103" t="b">
        <v>0</v>
      </c>
      <c r="J611" s="103" t="b">
        <v>0</v>
      </c>
      <c r="K611" s="103" t="b">
        <v>0</v>
      </c>
      <c r="L611" s="103" t="b">
        <v>0</v>
      </c>
    </row>
    <row r="612" spans="1:12" ht="15">
      <c r="A612" s="105" t="s">
        <v>1221</v>
      </c>
      <c r="B612" s="103" t="s">
        <v>631</v>
      </c>
      <c r="C612" s="103">
        <v>2</v>
      </c>
      <c r="D612" s="107">
        <v>0.0006815894727801256</v>
      </c>
      <c r="E612" s="107">
        <v>2.707783013388108</v>
      </c>
      <c r="F612" s="103" t="s">
        <v>334</v>
      </c>
      <c r="G612" s="103" t="b">
        <v>0</v>
      </c>
      <c r="H612" s="103" t="b">
        <v>0</v>
      </c>
      <c r="I612" s="103" t="b">
        <v>0</v>
      </c>
      <c r="J612" s="103" t="b">
        <v>0</v>
      </c>
      <c r="K612" s="103" t="b">
        <v>0</v>
      </c>
      <c r="L612" s="103" t="b">
        <v>0</v>
      </c>
    </row>
    <row r="613" spans="1:12" ht="15">
      <c r="A613" s="105" t="s">
        <v>631</v>
      </c>
      <c r="B613" s="103" t="s">
        <v>1222</v>
      </c>
      <c r="C613" s="103">
        <v>2</v>
      </c>
      <c r="D613" s="107">
        <v>0.0006815894727801256</v>
      </c>
      <c r="E613" s="107">
        <v>2.707783013388108</v>
      </c>
      <c r="F613" s="103" t="s">
        <v>334</v>
      </c>
      <c r="G613" s="103" t="b">
        <v>0</v>
      </c>
      <c r="H613" s="103" t="b">
        <v>0</v>
      </c>
      <c r="I613" s="103" t="b">
        <v>0</v>
      </c>
      <c r="J613" s="103" t="b">
        <v>0</v>
      </c>
      <c r="K613" s="103" t="b">
        <v>0</v>
      </c>
      <c r="L613" s="103" t="b">
        <v>0</v>
      </c>
    </row>
    <row r="614" spans="1:12" ht="15">
      <c r="A614" s="105" t="s">
        <v>1222</v>
      </c>
      <c r="B614" s="103" t="s">
        <v>463</v>
      </c>
      <c r="C614" s="103">
        <v>2</v>
      </c>
      <c r="D614" s="107">
        <v>0.0006815894727801256</v>
      </c>
      <c r="E614" s="107">
        <v>2.4067530177241268</v>
      </c>
      <c r="F614" s="103" t="s">
        <v>334</v>
      </c>
      <c r="G614" s="103" t="b">
        <v>0</v>
      </c>
      <c r="H614" s="103" t="b">
        <v>0</v>
      </c>
      <c r="I614" s="103" t="b">
        <v>0</v>
      </c>
      <c r="J614" s="103" t="b">
        <v>0</v>
      </c>
      <c r="K614" s="103" t="b">
        <v>0</v>
      </c>
      <c r="L614" s="103" t="b">
        <v>0</v>
      </c>
    </row>
    <row r="615" spans="1:12" ht="15">
      <c r="A615" s="105" t="s">
        <v>463</v>
      </c>
      <c r="B615" s="103" t="s">
        <v>489</v>
      </c>
      <c r="C615" s="103">
        <v>2</v>
      </c>
      <c r="D615" s="107">
        <v>0.0006815894727801256</v>
      </c>
      <c r="E615" s="107">
        <v>2.1057230220601455</v>
      </c>
      <c r="F615" s="103" t="s">
        <v>334</v>
      </c>
      <c r="G615" s="103" t="b">
        <v>0</v>
      </c>
      <c r="H615" s="103" t="b">
        <v>0</v>
      </c>
      <c r="I615" s="103" t="b">
        <v>0</v>
      </c>
      <c r="J615" s="103" t="b">
        <v>0</v>
      </c>
      <c r="K615" s="103" t="b">
        <v>0</v>
      </c>
      <c r="L615" s="103" t="b">
        <v>0</v>
      </c>
    </row>
    <row r="616" spans="1:12" ht="15">
      <c r="A616" s="105" t="s">
        <v>489</v>
      </c>
      <c r="B616" s="103" t="s">
        <v>523</v>
      </c>
      <c r="C616" s="103">
        <v>2</v>
      </c>
      <c r="D616" s="107">
        <v>0.0006815894727801256</v>
      </c>
      <c r="E616" s="107">
        <v>2.707783013388108</v>
      </c>
      <c r="F616" s="103" t="s">
        <v>334</v>
      </c>
      <c r="G616" s="103" t="b">
        <v>0</v>
      </c>
      <c r="H616" s="103" t="b">
        <v>0</v>
      </c>
      <c r="I616" s="103" t="b">
        <v>0</v>
      </c>
      <c r="J616" s="103" t="b">
        <v>0</v>
      </c>
      <c r="K616" s="103" t="b">
        <v>0</v>
      </c>
      <c r="L616" s="103" t="b">
        <v>0</v>
      </c>
    </row>
    <row r="617" spans="1:12" ht="15">
      <c r="A617" s="105" t="s">
        <v>523</v>
      </c>
      <c r="B617" s="103" t="s">
        <v>662</v>
      </c>
      <c r="C617" s="103">
        <v>2</v>
      </c>
      <c r="D617" s="107">
        <v>0.0006815894727801256</v>
      </c>
      <c r="E617" s="107">
        <v>3.0088130090520893</v>
      </c>
      <c r="F617" s="103" t="s">
        <v>334</v>
      </c>
      <c r="G617" s="103" t="b">
        <v>0</v>
      </c>
      <c r="H617" s="103" t="b">
        <v>0</v>
      </c>
      <c r="I617" s="103" t="b">
        <v>0</v>
      </c>
      <c r="J617" s="103" t="b">
        <v>0</v>
      </c>
      <c r="K617" s="103" t="b">
        <v>0</v>
      </c>
      <c r="L617" s="103" t="b">
        <v>0</v>
      </c>
    </row>
    <row r="618" spans="1:12" ht="15">
      <c r="A618" s="105" t="s">
        <v>662</v>
      </c>
      <c r="B618" s="103" t="s">
        <v>1223</v>
      </c>
      <c r="C618" s="103">
        <v>2</v>
      </c>
      <c r="D618" s="107">
        <v>0.0006815894727801256</v>
      </c>
      <c r="E618" s="107">
        <v>3.0088130090520893</v>
      </c>
      <c r="F618" s="103" t="s">
        <v>334</v>
      </c>
      <c r="G618" s="103" t="b">
        <v>0</v>
      </c>
      <c r="H618" s="103" t="b">
        <v>0</v>
      </c>
      <c r="I618" s="103" t="b">
        <v>0</v>
      </c>
      <c r="J618" s="103" t="b">
        <v>0</v>
      </c>
      <c r="K618" s="103" t="b">
        <v>0</v>
      </c>
      <c r="L618" s="103" t="b">
        <v>0</v>
      </c>
    </row>
    <row r="619" spans="1:12" ht="15">
      <c r="A619" s="105" t="s">
        <v>1223</v>
      </c>
      <c r="B619" s="103" t="s">
        <v>436</v>
      </c>
      <c r="C619" s="103">
        <v>2</v>
      </c>
      <c r="D619" s="107">
        <v>0.0006815894727801256</v>
      </c>
      <c r="E619" s="107">
        <v>3.0088130090520893</v>
      </c>
      <c r="F619" s="103" t="s">
        <v>334</v>
      </c>
      <c r="G619" s="103" t="b">
        <v>0</v>
      </c>
      <c r="H619" s="103" t="b">
        <v>0</v>
      </c>
      <c r="I619" s="103" t="b">
        <v>0</v>
      </c>
      <c r="J619" s="103" t="b">
        <v>0</v>
      </c>
      <c r="K619" s="103" t="b">
        <v>0</v>
      </c>
      <c r="L619" s="103" t="b">
        <v>0</v>
      </c>
    </row>
    <row r="620" spans="1:12" ht="15">
      <c r="A620" s="105" t="s">
        <v>436</v>
      </c>
      <c r="B620" s="103" t="s">
        <v>774</v>
      </c>
      <c r="C620" s="103">
        <v>2</v>
      </c>
      <c r="D620" s="107">
        <v>0.0006815894727801256</v>
      </c>
      <c r="E620" s="107">
        <v>3.0088130090520893</v>
      </c>
      <c r="F620" s="103" t="s">
        <v>334</v>
      </c>
      <c r="G620" s="103" t="b">
        <v>0</v>
      </c>
      <c r="H620" s="103" t="b">
        <v>0</v>
      </c>
      <c r="I620" s="103" t="b">
        <v>0</v>
      </c>
      <c r="J620" s="103" t="b">
        <v>0</v>
      </c>
      <c r="K620" s="103" t="b">
        <v>0</v>
      </c>
      <c r="L620" s="103" t="b">
        <v>0</v>
      </c>
    </row>
    <row r="621" spans="1:12" ht="15">
      <c r="A621" s="105" t="s">
        <v>774</v>
      </c>
      <c r="B621" s="103" t="s">
        <v>869</v>
      </c>
      <c r="C621" s="103">
        <v>2</v>
      </c>
      <c r="D621" s="107">
        <v>0.0006815894727801256</v>
      </c>
      <c r="E621" s="107">
        <v>3.0088130090520893</v>
      </c>
      <c r="F621" s="103" t="s">
        <v>334</v>
      </c>
      <c r="G621" s="103" t="b">
        <v>0</v>
      </c>
      <c r="H621" s="103" t="b">
        <v>0</v>
      </c>
      <c r="I621" s="103" t="b">
        <v>0</v>
      </c>
      <c r="J621" s="103" t="b">
        <v>0</v>
      </c>
      <c r="K621" s="103" t="b">
        <v>0</v>
      </c>
      <c r="L621" s="103" t="b">
        <v>0</v>
      </c>
    </row>
    <row r="622" spans="1:12" ht="15">
      <c r="A622" s="105" t="s">
        <v>869</v>
      </c>
      <c r="B622" s="103" t="s">
        <v>1224</v>
      </c>
      <c r="C622" s="103">
        <v>2</v>
      </c>
      <c r="D622" s="107">
        <v>0.0006815894727801256</v>
      </c>
      <c r="E622" s="107">
        <v>3.0088130090520893</v>
      </c>
      <c r="F622" s="103" t="s">
        <v>334</v>
      </c>
      <c r="G622" s="103" t="b">
        <v>0</v>
      </c>
      <c r="H622" s="103" t="b">
        <v>0</v>
      </c>
      <c r="I622" s="103" t="b">
        <v>0</v>
      </c>
      <c r="J622" s="103" t="b">
        <v>0</v>
      </c>
      <c r="K622" s="103" t="b">
        <v>0</v>
      </c>
      <c r="L622" s="103" t="b">
        <v>0</v>
      </c>
    </row>
    <row r="623" spans="1:12" ht="15">
      <c r="A623" s="105" t="s">
        <v>1224</v>
      </c>
      <c r="B623" s="103" t="s">
        <v>463</v>
      </c>
      <c r="C623" s="103">
        <v>2</v>
      </c>
      <c r="D623" s="107">
        <v>0.0006815894727801256</v>
      </c>
      <c r="E623" s="107">
        <v>2.4067530177241268</v>
      </c>
      <c r="F623" s="103" t="s">
        <v>334</v>
      </c>
      <c r="G623" s="103" t="b">
        <v>0</v>
      </c>
      <c r="H623" s="103" t="b">
        <v>0</v>
      </c>
      <c r="I623" s="103" t="b">
        <v>0</v>
      </c>
      <c r="J623" s="103" t="b">
        <v>0</v>
      </c>
      <c r="K623" s="103" t="b">
        <v>0</v>
      </c>
      <c r="L623" s="103" t="b">
        <v>0</v>
      </c>
    </row>
    <row r="624" spans="1:12" ht="15">
      <c r="A624" s="105" t="s">
        <v>463</v>
      </c>
      <c r="B624" s="103" t="s">
        <v>1225</v>
      </c>
      <c r="C624" s="103">
        <v>2</v>
      </c>
      <c r="D624" s="107">
        <v>0.0006815894727801256</v>
      </c>
      <c r="E624" s="107">
        <v>2.4067530177241268</v>
      </c>
      <c r="F624" s="103" t="s">
        <v>334</v>
      </c>
      <c r="G624" s="103" t="b">
        <v>0</v>
      </c>
      <c r="H624" s="103" t="b">
        <v>0</v>
      </c>
      <c r="I624" s="103" t="b">
        <v>0</v>
      </c>
      <c r="J624" s="103" t="b">
        <v>0</v>
      </c>
      <c r="K624" s="103" t="b">
        <v>0</v>
      </c>
      <c r="L624" s="103" t="b">
        <v>0</v>
      </c>
    </row>
    <row r="625" spans="1:12" ht="15">
      <c r="A625" s="105" t="s">
        <v>1225</v>
      </c>
      <c r="B625" s="103" t="s">
        <v>1226</v>
      </c>
      <c r="C625" s="103">
        <v>2</v>
      </c>
      <c r="D625" s="107">
        <v>0.0006815894727801256</v>
      </c>
      <c r="E625" s="107">
        <v>3.0088130090520893</v>
      </c>
      <c r="F625" s="103" t="s">
        <v>334</v>
      </c>
      <c r="G625" s="103" t="b">
        <v>0</v>
      </c>
      <c r="H625" s="103" t="b">
        <v>0</v>
      </c>
      <c r="I625" s="103" t="b">
        <v>0</v>
      </c>
      <c r="J625" s="103" t="b">
        <v>0</v>
      </c>
      <c r="K625" s="103" t="b">
        <v>0</v>
      </c>
      <c r="L625" s="103" t="b">
        <v>0</v>
      </c>
    </row>
    <row r="626" spans="1:12" ht="15">
      <c r="A626" s="105" t="s">
        <v>1226</v>
      </c>
      <c r="B626" s="103" t="s">
        <v>876</v>
      </c>
      <c r="C626" s="103">
        <v>2</v>
      </c>
      <c r="D626" s="107">
        <v>0.0006815894727801256</v>
      </c>
      <c r="E626" s="107">
        <v>3.0088130090520893</v>
      </c>
      <c r="F626" s="103" t="s">
        <v>334</v>
      </c>
      <c r="G626" s="103" t="b">
        <v>0</v>
      </c>
      <c r="H626" s="103" t="b">
        <v>0</v>
      </c>
      <c r="I626" s="103" t="b">
        <v>0</v>
      </c>
      <c r="J626" s="103" t="b">
        <v>0</v>
      </c>
      <c r="K626" s="103" t="b">
        <v>0</v>
      </c>
      <c r="L626" s="103" t="b">
        <v>0</v>
      </c>
    </row>
    <row r="627" spans="1:12" ht="15">
      <c r="A627" s="105" t="s">
        <v>876</v>
      </c>
      <c r="B627" s="103" t="s">
        <v>716</v>
      </c>
      <c r="C627" s="103">
        <v>2</v>
      </c>
      <c r="D627" s="107">
        <v>0.0006815894727801256</v>
      </c>
      <c r="E627" s="107">
        <v>2.707783013388108</v>
      </c>
      <c r="F627" s="103" t="s">
        <v>334</v>
      </c>
      <c r="G627" s="103" t="b">
        <v>0</v>
      </c>
      <c r="H627" s="103" t="b">
        <v>0</v>
      </c>
      <c r="I627" s="103" t="b">
        <v>0</v>
      </c>
      <c r="J627" s="103" t="b">
        <v>0</v>
      </c>
      <c r="K627" s="103" t="b">
        <v>0</v>
      </c>
      <c r="L627" s="103" t="b">
        <v>0</v>
      </c>
    </row>
    <row r="628" spans="1:12" ht="15">
      <c r="A628" s="105" t="s">
        <v>716</v>
      </c>
      <c r="B628" s="103" t="s">
        <v>1227</v>
      </c>
      <c r="C628" s="103">
        <v>2</v>
      </c>
      <c r="D628" s="107">
        <v>0.0006815894727801256</v>
      </c>
      <c r="E628" s="107">
        <v>2.707783013388108</v>
      </c>
      <c r="F628" s="103" t="s">
        <v>334</v>
      </c>
      <c r="G628" s="103" t="b">
        <v>0</v>
      </c>
      <c r="H628" s="103" t="b">
        <v>0</v>
      </c>
      <c r="I628" s="103" t="b">
        <v>0</v>
      </c>
      <c r="J628" s="103" t="b">
        <v>0</v>
      </c>
      <c r="K628" s="103" t="b">
        <v>0</v>
      </c>
      <c r="L628" s="103" t="b">
        <v>0</v>
      </c>
    </row>
    <row r="629" spans="1:12" ht="15">
      <c r="A629" s="105" t="s">
        <v>1227</v>
      </c>
      <c r="B629" s="103" t="s">
        <v>631</v>
      </c>
      <c r="C629" s="103">
        <v>2</v>
      </c>
      <c r="D629" s="107">
        <v>0.0006815894727801256</v>
      </c>
      <c r="E629" s="107">
        <v>2.707783013388108</v>
      </c>
      <c r="F629" s="103" t="s">
        <v>334</v>
      </c>
      <c r="G629" s="103" t="b">
        <v>0</v>
      </c>
      <c r="H629" s="103" t="b">
        <v>0</v>
      </c>
      <c r="I629" s="103" t="b">
        <v>0</v>
      </c>
      <c r="J629" s="103" t="b">
        <v>0</v>
      </c>
      <c r="K629" s="103" t="b">
        <v>0</v>
      </c>
      <c r="L629" s="103" t="b">
        <v>0</v>
      </c>
    </row>
    <row r="630" spans="1:12" ht="15">
      <c r="A630" s="105" t="s">
        <v>631</v>
      </c>
      <c r="B630" s="103" t="s">
        <v>717</v>
      </c>
      <c r="C630" s="103">
        <v>2</v>
      </c>
      <c r="D630" s="107">
        <v>0.0006815894727801256</v>
      </c>
      <c r="E630" s="107">
        <v>2.4067530177241268</v>
      </c>
      <c r="F630" s="103" t="s">
        <v>334</v>
      </c>
      <c r="G630" s="103" t="b">
        <v>0</v>
      </c>
      <c r="H630" s="103" t="b">
        <v>0</v>
      </c>
      <c r="I630" s="103" t="b">
        <v>0</v>
      </c>
      <c r="J630" s="103" t="b">
        <v>0</v>
      </c>
      <c r="K630" s="103" t="b">
        <v>0</v>
      </c>
      <c r="L630" s="103" t="b">
        <v>0</v>
      </c>
    </row>
    <row r="631" spans="1:12" ht="15">
      <c r="A631" s="105" t="s">
        <v>717</v>
      </c>
      <c r="B631" s="103" t="s">
        <v>1228</v>
      </c>
      <c r="C631" s="103">
        <v>2</v>
      </c>
      <c r="D631" s="107">
        <v>0.0006815894727801256</v>
      </c>
      <c r="E631" s="107">
        <v>2.707783013388108</v>
      </c>
      <c r="F631" s="103" t="s">
        <v>334</v>
      </c>
      <c r="G631" s="103" t="b">
        <v>0</v>
      </c>
      <c r="H631" s="103" t="b">
        <v>0</v>
      </c>
      <c r="I631" s="103" t="b">
        <v>0</v>
      </c>
      <c r="J631" s="103" t="b">
        <v>0</v>
      </c>
      <c r="K631" s="103" t="b">
        <v>0</v>
      </c>
      <c r="L631" s="103" t="b">
        <v>0</v>
      </c>
    </row>
    <row r="632" spans="1:12" ht="15">
      <c r="A632" s="105" t="s">
        <v>1228</v>
      </c>
      <c r="B632" s="103" t="s">
        <v>717</v>
      </c>
      <c r="C632" s="103">
        <v>2</v>
      </c>
      <c r="D632" s="107">
        <v>0.0006815894727801256</v>
      </c>
      <c r="E632" s="107">
        <v>2.707783013388108</v>
      </c>
      <c r="F632" s="103" t="s">
        <v>334</v>
      </c>
      <c r="G632" s="103" t="b">
        <v>0</v>
      </c>
      <c r="H632" s="103" t="b">
        <v>0</v>
      </c>
      <c r="I632" s="103" t="b">
        <v>0</v>
      </c>
      <c r="J632" s="103" t="b">
        <v>0</v>
      </c>
      <c r="K632" s="103" t="b">
        <v>0</v>
      </c>
      <c r="L632" s="103" t="b">
        <v>0</v>
      </c>
    </row>
    <row r="633" spans="1:12" ht="15">
      <c r="A633" s="105" t="s">
        <v>717</v>
      </c>
      <c r="B633" s="103" t="s">
        <v>716</v>
      </c>
      <c r="C633" s="103">
        <v>2</v>
      </c>
      <c r="D633" s="107">
        <v>0.0006815894727801256</v>
      </c>
      <c r="E633" s="107">
        <v>2.4067530177241268</v>
      </c>
      <c r="F633" s="103" t="s">
        <v>334</v>
      </c>
      <c r="G633" s="103" t="b">
        <v>0</v>
      </c>
      <c r="H633" s="103" t="b">
        <v>0</v>
      </c>
      <c r="I633" s="103" t="b">
        <v>0</v>
      </c>
      <c r="J633" s="103" t="b">
        <v>0</v>
      </c>
      <c r="K633" s="103" t="b">
        <v>0</v>
      </c>
      <c r="L633" s="103" t="b">
        <v>0</v>
      </c>
    </row>
    <row r="634" spans="1:12" ht="15">
      <c r="A634" s="105" t="s">
        <v>716</v>
      </c>
      <c r="B634" s="103" t="s">
        <v>1229</v>
      </c>
      <c r="C634" s="103">
        <v>2</v>
      </c>
      <c r="D634" s="107">
        <v>0.0006815894727801256</v>
      </c>
      <c r="E634" s="107">
        <v>2.707783013388108</v>
      </c>
      <c r="F634" s="103" t="s">
        <v>334</v>
      </c>
      <c r="G634" s="103" t="b">
        <v>0</v>
      </c>
      <c r="H634" s="103" t="b">
        <v>0</v>
      </c>
      <c r="I634" s="103" t="b">
        <v>0</v>
      </c>
      <c r="J634" s="103" t="b">
        <v>0</v>
      </c>
      <c r="K634" s="103" t="b">
        <v>0</v>
      </c>
      <c r="L634" s="103" t="b">
        <v>0</v>
      </c>
    </row>
    <row r="635" spans="1:12" ht="15">
      <c r="A635" s="105" t="s">
        <v>1229</v>
      </c>
      <c r="B635" s="103" t="s">
        <v>1230</v>
      </c>
      <c r="C635" s="103">
        <v>2</v>
      </c>
      <c r="D635" s="107">
        <v>0.0006815894727801256</v>
      </c>
      <c r="E635" s="107">
        <v>3.0088130090520893</v>
      </c>
      <c r="F635" s="103" t="s">
        <v>334</v>
      </c>
      <c r="G635" s="103" t="b">
        <v>0</v>
      </c>
      <c r="H635" s="103" t="b">
        <v>0</v>
      </c>
      <c r="I635" s="103" t="b">
        <v>0</v>
      </c>
      <c r="J635" s="103" t="b">
        <v>0</v>
      </c>
      <c r="K635" s="103" t="b">
        <v>0</v>
      </c>
      <c r="L635" s="103" t="b">
        <v>0</v>
      </c>
    </row>
    <row r="636" spans="1:12" ht="15">
      <c r="A636" s="105" t="s">
        <v>1230</v>
      </c>
      <c r="B636" s="103" t="s">
        <v>726</v>
      </c>
      <c r="C636" s="103">
        <v>2</v>
      </c>
      <c r="D636" s="107">
        <v>0.0006815894727801256</v>
      </c>
      <c r="E636" s="107">
        <v>3.0088130090520893</v>
      </c>
      <c r="F636" s="103" t="s">
        <v>334</v>
      </c>
      <c r="G636" s="103" t="b">
        <v>0</v>
      </c>
      <c r="H636" s="103" t="b">
        <v>0</v>
      </c>
      <c r="I636" s="103" t="b">
        <v>0</v>
      </c>
      <c r="J636" s="103" t="b">
        <v>0</v>
      </c>
      <c r="K636" s="103" t="b">
        <v>0</v>
      </c>
      <c r="L636" s="103" t="b">
        <v>0</v>
      </c>
    </row>
    <row r="637" spans="1:12" ht="15">
      <c r="A637" s="105" t="s">
        <v>726</v>
      </c>
      <c r="B637" s="103" t="s">
        <v>463</v>
      </c>
      <c r="C637" s="103">
        <v>2</v>
      </c>
      <c r="D637" s="107">
        <v>0.0006815894727801256</v>
      </c>
      <c r="E637" s="107">
        <v>2.4067530177241268</v>
      </c>
      <c r="F637" s="103" t="s">
        <v>334</v>
      </c>
      <c r="G637" s="103" t="b">
        <v>0</v>
      </c>
      <c r="H637" s="103" t="b">
        <v>0</v>
      </c>
      <c r="I637" s="103" t="b">
        <v>0</v>
      </c>
      <c r="J637" s="103" t="b">
        <v>0</v>
      </c>
      <c r="K637" s="103" t="b">
        <v>0</v>
      </c>
      <c r="L637" s="103" t="b">
        <v>0</v>
      </c>
    </row>
    <row r="638" spans="1:12" ht="15">
      <c r="A638" s="105" t="s">
        <v>463</v>
      </c>
      <c r="B638" s="103" t="s">
        <v>1231</v>
      </c>
      <c r="C638" s="103">
        <v>2</v>
      </c>
      <c r="D638" s="107">
        <v>0.0006815894727801256</v>
      </c>
      <c r="E638" s="107">
        <v>2.4067530177241268</v>
      </c>
      <c r="F638" s="103" t="s">
        <v>334</v>
      </c>
      <c r="G638" s="103" t="b">
        <v>0</v>
      </c>
      <c r="H638" s="103" t="b">
        <v>0</v>
      </c>
      <c r="I638" s="103" t="b">
        <v>0</v>
      </c>
      <c r="J638" s="103" t="b">
        <v>0</v>
      </c>
      <c r="K638" s="103" t="b">
        <v>0</v>
      </c>
      <c r="L638" s="103" t="b">
        <v>0</v>
      </c>
    </row>
    <row r="639" spans="1:12" ht="15">
      <c r="A639" s="105" t="s">
        <v>1231</v>
      </c>
      <c r="B639" s="103" t="s">
        <v>443</v>
      </c>
      <c r="C639" s="103">
        <v>2</v>
      </c>
      <c r="D639" s="107">
        <v>0.0006815894727801256</v>
      </c>
      <c r="E639" s="107">
        <v>2.531691754332427</v>
      </c>
      <c r="F639" s="103" t="s">
        <v>334</v>
      </c>
      <c r="G639" s="103" t="b">
        <v>0</v>
      </c>
      <c r="H639" s="103" t="b">
        <v>0</v>
      </c>
      <c r="I639" s="103" t="b">
        <v>0</v>
      </c>
      <c r="J639" s="103" t="b">
        <v>0</v>
      </c>
      <c r="K639" s="103" t="b">
        <v>0</v>
      </c>
      <c r="L639" s="103" t="b">
        <v>0</v>
      </c>
    </row>
    <row r="640" spans="1:12" ht="15">
      <c r="A640" s="105" t="s">
        <v>443</v>
      </c>
      <c r="B640" s="103" t="s">
        <v>1232</v>
      </c>
      <c r="C640" s="103">
        <v>2</v>
      </c>
      <c r="D640" s="107">
        <v>0.0006815894727801256</v>
      </c>
      <c r="E640" s="107">
        <v>2.707783013388108</v>
      </c>
      <c r="F640" s="103" t="s">
        <v>334</v>
      </c>
      <c r="G640" s="103" t="b">
        <v>0</v>
      </c>
      <c r="H640" s="103" t="b">
        <v>0</v>
      </c>
      <c r="I640" s="103" t="b">
        <v>0</v>
      </c>
      <c r="J640" s="103" t="b">
        <v>0</v>
      </c>
      <c r="K640" s="103" t="b">
        <v>0</v>
      </c>
      <c r="L640" s="103" t="b">
        <v>0</v>
      </c>
    </row>
    <row r="641" spans="1:12" ht="15">
      <c r="A641" s="105" t="s">
        <v>1232</v>
      </c>
      <c r="B641" s="103" t="s">
        <v>1233</v>
      </c>
      <c r="C641" s="103">
        <v>2</v>
      </c>
      <c r="D641" s="107">
        <v>0.0006815894727801256</v>
      </c>
      <c r="E641" s="107">
        <v>3.0088130090520893</v>
      </c>
      <c r="F641" s="103" t="s">
        <v>334</v>
      </c>
      <c r="G641" s="103" t="b">
        <v>0</v>
      </c>
      <c r="H641" s="103" t="b">
        <v>0</v>
      </c>
      <c r="I641" s="103" t="b">
        <v>0</v>
      </c>
      <c r="J641" s="103" t="b">
        <v>0</v>
      </c>
      <c r="K641" s="103" t="b">
        <v>0</v>
      </c>
      <c r="L641" s="103" t="b">
        <v>0</v>
      </c>
    </row>
    <row r="642" spans="1:12" ht="15">
      <c r="A642" s="105" t="s">
        <v>1233</v>
      </c>
      <c r="B642" s="103" t="s">
        <v>463</v>
      </c>
      <c r="C642" s="103">
        <v>2</v>
      </c>
      <c r="D642" s="107">
        <v>0.0006815894727801256</v>
      </c>
      <c r="E642" s="107">
        <v>2.4067530177241268</v>
      </c>
      <c r="F642" s="103" t="s">
        <v>334</v>
      </c>
      <c r="G642" s="103" t="b">
        <v>0</v>
      </c>
      <c r="H642" s="103" t="b">
        <v>0</v>
      </c>
      <c r="I642" s="103" t="b">
        <v>0</v>
      </c>
      <c r="J642" s="103" t="b">
        <v>0</v>
      </c>
      <c r="K642" s="103" t="b">
        <v>0</v>
      </c>
      <c r="L642" s="103" t="b">
        <v>0</v>
      </c>
    </row>
    <row r="643" spans="1:12" ht="15">
      <c r="A643" s="105" t="s">
        <v>463</v>
      </c>
      <c r="B643" s="103" t="s">
        <v>1234</v>
      </c>
      <c r="C643" s="103">
        <v>2</v>
      </c>
      <c r="D643" s="107">
        <v>0.0006815894727801256</v>
      </c>
      <c r="E643" s="107">
        <v>2.4067530177241268</v>
      </c>
      <c r="F643" s="103" t="s">
        <v>334</v>
      </c>
      <c r="G643" s="103" t="b">
        <v>0</v>
      </c>
      <c r="H643" s="103" t="b">
        <v>0</v>
      </c>
      <c r="I643" s="103" t="b">
        <v>0</v>
      </c>
      <c r="J643" s="103" t="b">
        <v>0</v>
      </c>
      <c r="K643" s="103" t="b">
        <v>1</v>
      </c>
      <c r="L643" s="103" t="b">
        <v>0</v>
      </c>
    </row>
    <row r="644" spans="1:12" ht="15">
      <c r="A644" s="105" t="s">
        <v>1234</v>
      </c>
      <c r="B644" s="103" t="s">
        <v>793</v>
      </c>
      <c r="C644" s="103">
        <v>2</v>
      </c>
      <c r="D644" s="107">
        <v>0.0006815894727801256</v>
      </c>
      <c r="E644" s="107">
        <v>2.832721749996408</v>
      </c>
      <c r="F644" s="103" t="s">
        <v>334</v>
      </c>
      <c r="G644" s="103" t="b">
        <v>0</v>
      </c>
      <c r="H644" s="103" t="b">
        <v>1</v>
      </c>
      <c r="I644" s="103" t="b">
        <v>0</v>
      </c>
      <c r="J644" s="103" t="b">
        <v>0</v>
      </c>
      <c r="K644" s="103" t="b">
        <v>0</v>
      </c>
      <c r="L644" s="103" t="b">
        <v>0</v>
      </c>
    </row>
    <row r="645" spans="1:12" ht="15">
      <c r="A645" s="105" t="s">
        <v>793</v>
      </c>
      <c r="B645" s="103" t="s">
        <v>1235</v>
      </c>
      <c r="C645" s="103">
        <v>2</v>
      </c>
      <c r="D645" s="107">
        <v>0.0006815894727801256</v>
      </c>
      <c r="E645" s="107">
        <v>2.832721749996408</v>
      </c>
      <c r="F645" s="103" t="s">
        <v>334</v>
      </c>
      <c r="G645" s="103" t="b">
        <v>0</v>
      </c>
      <c r="H645" s="103" t="b">
        <v>0</v>
      </c>
      <c r="I645" s="103" t="b">
        <v>0</v>
      </c>
      <c r="J645" s="103" t="b">
        <v>0</v>
      </c>
      <c r="K645" s="103" t="b">
        <v>0</v>
      </c>
      <c r="L645" s="103" t="b">
        <v>0</v>
      </c>
    </row>
    <row r="646" spans="1:12" ht="15">
      <c r="A646" s="105" t="s">
        <v>1235</v>
      </c>
      <c r="B646" s="103" t="s">
        <v>404</v>
      </c>
      <c r="C646" s="103">
        <v>2</v>
      </c>
      <c r="D646" s="107">
        <v>0.0006815894727801256</v>
      </c>
      <c r="E646" s="107">
        <v>2.6108730003800518</v>
      </c>
      <c r="F646" s="103" t="s">
        <v>334</v>
      </c>
      <c r="G646" s="103" t="b">
        <v>0</v>
      </c>
      <c r="H646" s="103" t="b">
        <v>0</v>
      </c>
      <c r="I646" s="103" t="b">
        <v>0</v>
      </c>
      <c r="J646" s="103" t="b">
        <v>0</v>
      </c>
      <c r="K646" s="103" t="b">
        <v>0</v>
      </c>
      <c r="L646" s="103" t="b">
        <v>0</v>
      </c>
    </row>
    <row r="647" spans="1:12" ht="15">
      <c r="A647" s="105" t="s">
        <v>404</v>
      </c>
      <c r="B647" s="103" t="s">
        <v>643</v>
      </c>
      <c r="C647" s="103">
        <v>2</v>
      </c>
      <c r="D647" s="107">
        <v>0.0006815894727801256</v>
      </c>
      <c r="E647" s="107">
        <v>2.6108730003800518</v>
      </c>
      <c r="F647" s="103" t="s">
        <v>334</v>
      </c>
      <c r="G647" s="103" t="b">
        <v>0</v>
      </c>
      <c r="H647" s="103" t="b">
        <v>0</v>
      </c>
      <c r="I647" s="103" t="b">
        <v>0</v>
      </c>
      <c r="J647" s="103" t="b">
        <v>0</v>
      </c>
      <c r="K647" s="103" t="b">
        <v>0</v>
      </c>
      <c r="L647" s="103" t="b">
        <v>0</v>
      </c>
    </row>
    <row r="648" spans="1:12" ht="15">
      <c r="A648" s="105" t="s">
        <v>643</v>
      </c>
      <c r="B648" s="103" t="s">
        <v>451</v>
      </c>
      <c r="C648" s="103">
        <v>2</v>
      </c>
      <c r="D648" s="107">
        <v>0.0006815894727801256</v>
      </c>
      <c r="E648" s="107">
        <v>2.707783013388108</v>
      </c>
      <c r="F648" s="103" t="s">
        <v>334</v>
      </c>
      <c r="G648" s="103" t="b">
        <v>0</v>
      </c>
      <c r="H648" s="103" t="b">
        <v>0</v>
      </c>
      <c r="I648" s="103" t="b">
        <v>0</v>
      </c>
      <c r="J648" s="103" t="b">
        <v>0</v>
      </c>
      <c r="K648" s="103" t="b">
        <v>0</v>
      </c>
      <c r="L648" s="103" t="b">
        <v>0</v>
      </c>
    </row>
    <row r="649" spans="1:12" ht="15">
      <c r="A649" s="105" t="s">
        <v>451</v>
      </c>
      <c r="B649" s="103" t="s">
        <v>718</v>
      </c>
      <c r="C649" s="103">
        <v>2</v>
      </c>
      <c r="D649" s="107">
        <v>0.0006815894727801256</v>
      </c>
      <c r="E649" s="107">
        <v>2.707783013388108</v>
      </c>
      <c r="F649" s="103" t="s">
        <v>334</v>
      </c>
      <c r="G649" s="103" t="b">
        <v>0</v>
      </c>
      <c r="H649" s="103" t="b">
        <v>0</v>
      </c>
      <c r="I649" s="103" t="b">
        <v>0</v>
      </c>
      <c r="J649" s="103" t="b">
        <v>0</v>
      </c>
      <c r="K649" s="103" t="b">
        <v>0</v>
      </c>
      <c r="L649" s="103" t="b">
        <v>0</v>
      </c>
    </row>
    <row r="650" spans="1:12" ht="15">
      <c r="A650" s="105" t="s">
        <v>718</v>
      </c>
      <c r="B650" s="103" t="s">
        <v>824</v>
      </c>
      <c r="C650" s="103">
        <v>2</v>
      </c>
      <c r="D650" s="107">
        <v>0.0006815894727801256</v>
      </c>
      <c r="E650" s="107">
        <v>3.0088130090520893</v>
      </c>
      <c r="F650" s="103" t="s">
        <v>334</v>
      </c>
      <c r="G650" s="103" t="b">
        <v>0</v>
      </c>
      <c r="H650" s="103" t="b">
        <v>0</v>
      </c>
      <c r="I650" s="103" t="b">
        <v>0</v>
      </c>
      <c r="J650" s="103" t="b">
        <v>1</v>
      </c>
      <c r="K650" s="103" t="b">
        <v>0</v>
      </c>
      <c r="L650" s="103" t="b">
        <v>0</v>
      </c>
    </row>
    <row r="651" spans="1:12" ht="15">
      <c r="A651" s="105" t="s">
        <v>824</v>
      </c>
      <c r="B651" s="103" t="s">
        <v>622</v>
      </c>
      <c r="C651" s="103">
        <v>2</v>
      </c>
      <c r="D651" s="107">
        <v>0.0006815894727801256</v>
      </c>
      <c r="E651" s="107">
        <v>3.0088130090520893</v>
      </c>
      <c r="F651" s="103" t="s">
        <v>334</v>
      </c>
      <c r="G651" s="103" t="b">
        <v>1</v>
      </c>
      <c r="H651" s="103" t="b">
        <v>0</v>
      </c>
      <c r="I651" s="103" t="b">
        <v>0</v>
      </c>
      <c r="J651" s="103" t="b">
        <v>0</v>
      </c>
      <c r="K651" s="103" t="b">
        <v>0</v>
      </c>
      <c r="L651" s="103" t="b">
        <v>0</v>
      </c>
    </row>
    <row r="652" spans="1:12" ht="15">
      <c r="A652" s="105" t="s">
        <v>622</v>
      </c>
      <c r="B652" s="103" t="s">
        <v>391</v>
      </c>
      <c r="C652" s="103">
        <v>2</v>
      </c>
      <c r="D652" s="107">
        <v>0.0006815894727801256</v>
      </c>
      <c r="E652" s="107">
        <v>2.832721749996408</v>
      </c>
      <c r="F652" s="103" t="s">
        <v>334</v>
      </c>
      <c r="G652" s="103" t="b">
        <v>0</v>
      </c>
      <c r="H652" s="103" t="b">
        <v>0</v>
      </c>
      <c r="I652" s="103" t="b">
        <v>0</v>
      </c>
      <c r="J652" s="103" t="b">
        <v>0</v>
      </c>
      <c r="K652" s="103" t="b">
        <v>0</v>
      </c>
      <c r="L652" s="103" t="b">
        <v>0</v>
      </c>
    </row>
    <row r="653" spans="1:12" ht="15">
      <c r="A653" s="105" t="s">
        <v>391</v>
      </c>
      <c r="B653" s="103" t="s">
        <v>382</v>
      </c>
      <c r="C653" s="103">
        <v>2</v>
      </c>
      <c r="D653" s="107">
        <v>0.0006815894727801256</v>
      </c>
      <c r="E653" s="107">
        <v>2.4347817413243704</v>
      </c>
      <c r="F653" s="103" t="s">
        <v>334</v>
      </c>
      <c r="G653" s="103" t="b">
        <v>0</v>
      </c>
      <c r="H653" s="103" t="b">
        <v>0</v>
      </c>
      <c r="I653" s="103" t="b">
        <v>0</v>
      </c>
      <c r="J653" s="103" t="b">
        <v>0</v>
      </c>
      <c r="K653" s="103" t="b">
        <v>0</v>
      </c>
      <c r="L653" s="103" t="b">
        <v>0</v>
      </c>
    </row>
    <row r="654" spans="1:12" ht="15">
      <c r="A654" s="105" t="s">
        <v>382</v>
      </c>
      <c r="B654" s="103" t="s">
        <v>1236</v>
      </c>
      <c r="C654" s="103">
        <v>2</v>
      </c>
      <c r="D654" s="107">
        <v>0.0006815894727801256</v>
      </c>
      <c r="E654" s="107">
        <v>2.6108730003800518</v>
      </c>
      <c r="F654" s="103" t="s">
        <v>334</v>
      </c>
      <c r="G654" s="103" t="b">
        <v>0</v>
      </c>
      <c r="H654" s="103" t="b">
        <v>0</v>
      </c>
      <c r="I654" s="103" t="b">
        <v>0</v>
      </c>
      <c r="J654" s="103" t="b">
        <v>0</v>
      </c>
      <c r="K654" s="103" t="b">
        <v>0</v>
      </c>
      <c r="L654" s="103" t="b">
        <v>0</v>
      </c>
    </row>
    <row r="655" spans="1:12" ht="15">
      <c r="A655" s="105" t="s">
        <v>1236</v>
      </c>
      <c r="B655" s="103" t="s">
        <v>1237</v>
      </c>
      <c r="C655" s="103">
        <v>2</v>
      </c>
      <c r="D655" s="107">
        <v>0.0006815894727801256</v>
      </c>
      <c r="E655" s="107">
        <v>3.0088130090520893</v>
      </c>
      <c r="F655" s="103" t="s">
        <v>334</v>
      </c>
      <c r="G655" s="103" t="b">
        <v>0</v>
      </c>
      <c r="H655" s="103" t="b">
        <v>0</v>
      </c>
      <c r="I655" s="103" t="b">
        <v>0</v>
      </c>
      <c r="J655" s="103" t="b">
        <v>0</v>
      </c>
      <c r="K655" s="103" t="b">
        <v>0</v>
      </c>
      <c r="L655" s="103" t="b">
        <v>0</v>
      </c>
    </row>
    <row r="656" spans="1:12" ht="15">
      <c r="A656" s="105" t="s">
        <v>1237</v>
      </c>
      <c r="B656" s="103" t="s">
        <v>1238</v>
      </c>
      <c r="C656" s="103">
        <v>2</v>
      </c>
      <c r="D656" s="107">
        <v>0.0006815894727801256</v>
      </c>
      <c r="E656" s="107">
        <v>3.0088130090520893</v>
      </c>
      <c r="F656" s="103" t="s">
        <v>334</v>
      </c>
      <c r="G656" s="103" t="b">
        <v>0</v>
      </c>
      <c r="H656" s="103" t="b">
        <v>0</v>
      </c>
      <c r="I656" s="103" t="b">
        <v>0</v>
      </c>
      <c r="J656" s="103" t="b">
        <v>0</v>
      </c>
      <c r="K656" s="103" t="b">
        <v>0</v>
      </c>
      <c r="L656" s="103" t="b">
        <v>0</v>
      </c>
    </row>
    <row r="657" spans="1:12" ht="15">
      <c r="A657" s="105" t="s">
        <v>1238</v>
      </c>
      <c r="B657" s="103" t="s">
        <v>1239</v>
      </c>
      <c r="C657" s="103">
        <v>2</v>
      </c>
      <c r="D657" s="107">
        <v>0.0006815894727801256</v>
      </c>
      <c r="E657" s="107">
        <v>3.0088130090520893</v>
      </c>
      <c r="F657" s="103" t="s">
        <v>334</v>
      </c>
      <c r="G657" s="103" t="b">
        <v>0</v>
      </c>
      <c r="H657" s="103" t="b">
        <v>0</v>
      </c>
      <c r="I657" s="103" t="b">
        <v>0</v>
      </c>
      <c r="J657" s="103" t="b">
        <v>0</v>
      </c>
      <c r="K657" s="103" t="b">
        <v>0</v>
      </c>
      <c r="L657" s="103" t="b">
        <v>0</v>
      </c>
    </row>
    <row r="658" spans="1:12" ht="15">
      <c r="A658" s="105" t="s">
        <v>1239</v>
      </c>
      <c r="B658" s="103" t="s">
        <v>527</v>
      </c>
      <c r="C658" s="103">
        <v>2</v>
      </c>
      <c r="D658" s="107">
        <v>0.0006815894727801256</v>
      </c>
      <c r="E658" s="107">
        <v>2.4647449647018136</v>
      </c>
      <c r="F658" s="103" t="s">
        <v>334</v>
      </c>
      <c r="G658" s="103" t="b">
        <v>0</v>
      </c>
      <c r="H658" s="103" t="b">
        <v>0</v>
      </c>
      <c r="I658" s="103" t="b">
        <v>0</v>
      </c>
      <c r="J658" s="103" t="b">
        <v>0</v>
      </c>
      <c r="K658" s="103" t="b">
        <v>0</v>
      </c>
      <c r="L658" s="103" t="b">
        <v>0</v>
      </c>
    </row>
    <row r="659" spans="1:12" ht="15">
      <c r="A659" s="105" t="s">
        <v>527</v>
      </c>
      <c r="B659" s="103" t="s">
        <v>1240</v>
      </c>
      <c r="C659" s="103">
        <v>2</v>
      </c>
      <c r="D659" s="107">
        <v>0.0006815894727801256</v>
      </c>
      <c r="E659" s="107">
        <v>2.4647449647018136</v>
      </c>
      <c r="F659" s="103" t="s">
        <v>334</v>
      </c>
      <c r="G659" s="103" t="b">
        <v>0</v>
      </c>
      <c r="H659" s="103" t="b">
        <v>0</v>
      </c>
      <c r="I659" s="103" t="b">
        <v>0</v>
      </c>
      <c r="J659" s="103" t="b">
        <v>0</v>
      </c>
      <c r="K659" s="103" t="b">
        <v>0</v>
      </c>
      <c r="L659" s="103" t="b">
        <v>0</v>
      </c>
    </row>
    <row r="660" spans="1:12" ht="15">
      <c r="A660" s="105" t="s">
        <v>1240</v>
      </c>
      <c r="B660" s="103" t="s">
        <v>752</v>
      </c>
      <c r="C660" s="103">
        <v>2</v>
      </c>
      <c r="D660" s="107">
        <v>0.0006815894727801256</v>
      </c>
      <c r="E660" s="107">
        <v>3.0088130090520893</v>
      </c>
      <c r="F660" s="103" t="s">
        <v>334</v>
      </c>
      <c r="G660" s="103" t="b">
        <v>0</v>
      </c>
      <c r="H660" s="103" t="b">
        <v>0</v>
      </c>
      <c r="I660" s="103" t="b">
        <v>0</v>
      </c>
      <c r="J660" s="103" t="b">
        <v>1</v>
      </c>
      <c r="K660" s="103" t="b">
        <v>0</v>
      </c>
      <c r="L660" s="103" t="b">
        <v>0</v>
      </c>
    </row>
    <row r="661" spans="1:12" ht="15">
      <c r="A661" s="105" t="s">
        <v>752</v>
      </c>
      <c r="B661" s="103" t="s">
        <v>1241</v>
      </c>
      <c r="C661" s="103">
        <v>2</v>
      </c>
      <c r="D661" s="107">
        <v>0.0006815894727801256</v>
      </c>
      <c r="E661" s="107">
        <v>3.0088130090520893</v>
      </c>
      <c r="F661" s="103" t="s">
        <v>334</v>
      </c>
      <c r="G661" s="103" t="b">
        <v>1</v>
      </c>
      <c r="H661" s="103" t="b">
        <v>0</v>
      </c>
      <c r="I661" s="103" t="b">
        <v>0</v>
      </c>
      <c r="J661" s="103" t="b">
        <v>0</v>
      </c>
      <c r="K661" s="103" t="b">
        <v>0</v>
      </c>
      <c r="L661" s="103" t="b">
        <v>0</v>
      </c>
    </row>
    <row r="662" spans="1:12" ht="15">
      <c r="A662" s="105" t="s">
        <v>1241</v>
      </c>
      <c r="B662" s="103" t="s">
        <v>1242</v>
      </c>
      <c r="C662" s="103">
        <v>2</v>
      </c>
      <c r="D662" s="107">
        <v>0.0006815894727801256</v>
      </c>
      <c r="E662" s="107">
        <v>3.0088130090520893</v>
      </c>
      <c r="F662" s="103" t="s">
        <v>334</v>
      </c>
      <c r="G662" s="103" t="b">
        <v>0</v>
      </c>
      <c r="H662" s="103" t="b">
        <v>0</v>
      </c>
      <c r="I662" s="103" t="b">
        <v>0</v>
      </c>
      <c r="J662" s="103" t="b">
        <v>0</v>
      </c>
      <c r="K662" s="103" t="b">
        <v>0</v>
      </c>
      <c r="L662" s="103" t="b">
        <v>0</v>
      </c>
    </row>
    <row r="663" spans="1:12" ht="15">
      <c r="A663" s="105" t="s">
        <v>1242</v>
      </c>
      <c r="B663" s="103" t="s">
        <v>1243</v>
      </c>
      <c r="C663" s="103">
        <v>2</v>
      </c>
      <c r="D663" s="107">
        <v>0.0006815894727801256</v>
      </c>
      <c r="E663" s="107">
        <v>3.0088130090520893</v>
      </c>
      <c r="F663" s="103" t="s">
        <v>334</v>
      </c>
      <c r="G663" s="103" t="b">
        <v>0</v>
      </c>
      <c r="H663" s="103" t="b">
        <v>0</v>
      </c>
      <c r="I663" s="103" t="b">
        <v>0</v>
      </c>
      <c r="J663" s="103" t="b">
        <v>0</v>
      </c>
      <c r="K663" s="103" t="b">
        <v>0</v>
      </c>
      <c r="L663" s="103" t="b">
        <v>0</v>
      </c>
    </row>
    <row r="664" spans="1:12" ht="15">
      <c r="A664" s="105" t="s">
        <v>1243</v>
      </c>
      <c r="B664" s="103" t="s">
        <v>1244</v>
      </c>
      <c r="C664" s="103">
        <v>2</v>
      </c>
      <c r="D664" s="107">
        <v>0.0006815894727801256</v>
      </c>
      <c r="E664" s="107">
        <v>3.0088130090520893</v>
      </c>
      <c r="F664" s="103" t="s">
        <v>334</v>
      </c>
      <c r="G664" s="103" t="b">
        <v>0</v>
      </c>
      <c r="H664" s="103" t="b">
        <v>0</v>
      </c>
      <c r="I664" s="103" t="b">
        <v>0</v>
      </c>
      <c r="J664" s="103" t="b">
        <v>0</v>
      </c>
      <c r="K664" s="103" t="b">
        <v>0</v>
      </c>
      <c r="L664" s="103" t="b">
        <v>0</v>
      </c>
    </row>
    <row r="665" spans="1:12" ht="15">
      <c r="A665" s="105" t="s">
        <v>1244</v>
      </c>
      <c r="B665" s="103" t="s">
        <v>1245</v>
      </c>
      <c r="C665" s="103">
        <v>2</v>
      </c>
      <c r="D665" s="107">
        <v>0.0006815894727801256</v>
      </c>
      <c r="E665" s="107">
        <v>3.0088130090520893</v>
      </c>
      <c r="F665" s="103" t="s">
        <v>334</v>
      </c>
      <c r="G665" s="103" t="b">
        <v>0</v>
      </c>
      <c r="H665" s="103" t="b">
        <v>0</v>
      </c>
      <c r="I665" s="103" t="b">
        <v>0</v>
      </c>
      <c r="J665" s="103" t="b">
        <v>0</v>
      </c>
      <c r="K665" s="103" t="b">
        <v>0</v>
      </c>
      <c r="L665" s="103" t="b">
        <v>0</v>
      </c>
    </row>
    <row r="666" spans="1:12" ht="15">
      <c r="A666" s="105" t="s">
        <v>1245</v>
      </c>
      <c r="B666" s="103" t="s">
        <v>1246</v>
      </c>
      <c r="C666" s="103">
        <v>2</v>
      </c>
      <c r="D666" s="107">
        <v>0.0006815894727801256</v>
      </c>
      <c r="E666" s="107">
        <v>3.0088130090520893</v>
      </c>
      <c r="F666" s="103" t="s">
        <v>334</v>
      </c>
      <c r="G666" s="103" t="b">
        <v>0</v>
      </c>
      <c r="H666" s="103" t="b">
        <v>0</v>
      </c>
      <c r="I666" s="103" t="b">
        <v>0</v>
      </c>
      <c r="J666" s="103" t="b">
        <v>0</v>
      </c>
      <c r="K666" s="103" t="b">
        <v>1</v>
      </c>
      <c r="L666" s="103" t="b">
        <v>0</v>
      </c>
    </row>
    <row r="667" spans="1:12" ht="15">
      <c r="A667" s="105" t="s">
        <v>1246</v>
      </c>
      <c r="B667" s="103" t="s">
        <v>1247</v>
      </c>
      <c r="C667" s="103">
        <v>2</v>
      </c>
      <c r="D667" s="107">
        <v>0.0006815894727801256</v>
      </c>
      <c r="E667" s="107">
        <v>3.0088130090520893</v>
      </c>
      <c r="F667" s="103" t="s">
        <v>334</v>
      </c>
      <c r="G667" s="103" t="b">
        <v>0</v>
      </c>
      <c r="H667" s="103" t="b">
        <v>1</v>
      </c>
      <c r="I667" s="103" t="b">
        <v>0</v>
      </c>
      <c r="J667" s="103" t="b">
        <v>0</v>
      </c>
      <c r="K667" s="103" t="b">
        <v>0</v>
      </c>
      <c r="L667" s="103" t="b">
        <v>0</v>
      </c>
    </row>
    <row r="668" spans="1:12" ht="15">
      <c r="A668" s="105" t="s">
        <v>1247</v>
      </c>
      <c r="B668" s="103" t="s">
        <v>1248</v>
      </c>
      <c r="C668" s="103">
        <v>2</v>
      </c>
      <c r="D668" s="107">
        <v>0.0006815894727801256</v>
      </c>
      <c r="E668" s="107">
        <v>3.0088130090520893</v>
      </c>
      <c r="F668" s="103" t="s">
        <v>334</v>
      </c>
      <c r="G668" s="103" t="b">
        <v>0</v>
      </c>
      <c r="H668" s="103" t="b">
        <v>0</v>
      </c>
      <c r="I668" s="103" t="b">
        <v>0</v>
      </c>
      <c r="J668" s="103" t="b">
        <v>0</v>
      </c>
      <c r="K668" s="103" t="b">
        <v>0</v>
      </c>
      <c r="L668" s="103" t="b">
        <v>0</v>
      </c>
    </row>
    <row r="669" spans="1:12" ht="15">
      <c r="A669" s="105" t="s">
        <v>1248</v>
      </c>
      <c r="B669" s="103" t="s">
        <v>443</v>
      </c>
      <c r="C669" s="103">
        <v>2</v>
      </c>
      <c r="D669" s="107">
        <v>0.0006815894727801256</v>
      </c>
      <c r="E669" s="107">
        <v>2.531691754332427</v>
      </c>
      <c r="F669" s="103" t="s">
        <v>334</v>
      </c>
      <c r="G669" s="103" t="b">
        <v>0</v>
      </c>
      <c r="H669" s="103" t="b">
        <v>0</v>
      </c>
      <c r="I669" s="103" t="b">
        <v>0</v>
      </c>
      <c r="J669" s="103" t="b">
        <v>0</v>
      </c>
      <c r="K669" s="103" t="b">
        <v>0</v>
      </c>
      <c r="L669" s="103" t="b">
        <v>0</v>
      </c>
    </row>
    <row r="670" spans="1:12" ht="15">
      <c r="A670" s="105" t="s">
        <v>443</v>
      </c>
      <c r="B670" s="103" t="s">
        <v>513</v>
      </c>
      <c r="C670" s="103">
        <v>2</v>
      </c>
      <c r="D670" s="107">
        <v>0.0006815894727801256</v>
      </c>
      <c r="E670" s="107">
        <v>2.4067530177241268</v>
      </c>
      <c r="F670" s="103" t="s">
        <v>334</v>
      </c>
      <c r="G670" s="103" t="b">
        <v>0</v>
      </c>
      <c r="H670" s="103" t="b">
        <v>0</v>
      </c>
      <c r="I670" s="103" t="b">
        <v>0</v>
      </c>
      <c r="J670" s="103" t="b">
        <v>0</v>
      </c>
      <c r="K670" s="103" t="b">
        <v>0</v>
      </c>
      <c r="L670" s="103" t="b">
        <v>0</v>
      </c>
    </row>
    <row r="671" spans="1:12" ht="15">
      <c r="A671" s="105" t="s">
        <v>513</v>
      </c>
      <c r="B671" s="103" t="s">
        <v>487</v>
      </c>
      <c r="C671" s="103">
        <v>2</v>
      </c>
      <c r="D671" s="107">
        <v>0.0006815894727801256</v>
      </c>
      <c r="E671" s="107">
        <v>2.707783013388108</v>
      </c>
      <c r="F671" s="103" t="s">
        <v>334</v>
      </c>
      <c r="G671" s="103" t="b">
        <v>0</v>
      </c>
      <c r="H671" s="103" t="b">
        <v>0</v>
      </c>
      <c r="I671" s="103" t="b">
        <v>0</v>
      </c>
      <c r="J671" s="103" t="b">
        <v>0</v>
      </c>
      <c r="K671" s="103" t="b">
        <v>0</v>
      </c>
      <c r="L671" s="103" t="b">
        <v>0</v>
      </c>
    </row>
    <row r="672" spans="1:12" ht="15">
      <c r="A672" s="105" t="s">
        <v>487</v>
      </c>
      <c r="B672" s="103" t="s">
        <v>443</v>
      </c>
      <c r="C672" s="103">
        <v>2</v>
      </c>
      <c r="D672" s="107">
        <v>0.0006815894727801256</v>
      </c>
      <c r="E672" s="107">
        <v>2.531691754332427</v>
      </c>
      <c r="F672" s="103" t="s">
        <v>334</v>
      </c>
      <c r="G672" s="103" t="b">
        <v>0</v>
      </c>
      <c r="H672" s="103" t="b">
        <v>0</v>
      </c>
      <c r="I672" s="103" t="b">
        <v>0</v>
      </c>
      <c r="J672" s="103" t="b">
        <v>0</v>
      </c>
      <c r="K672" s="103" t="b">
        <v>0</v>
      </c>
      <c r="L672" s="103" t="b">
        <v>0</v>
      </c>
    </row>
    <row r="673" spans="1:12" ht="15">
      <c r="A673" s="105" t="s">
        <v>1309</v>
      </c>
      <c r="B673" s="103" t="s">
        <v>431</v>
      </c>
      <c r="C673" s="103">
        <v>2</v>
      </c>
      <c r="D673" s="107">
        <v>0.0009751340809361287</v>
      </c>
      <c r="E673" s="107">
        <v>2.3098430047160705</v>
      </c>
      <c r="F673" s="103" t="s">
        <v>334</v>
      </c>
      <c r="G673" s="103" t="b">
        <v>0</v>
      </c>
      <c r="H673" s="103" t="b">
        <v>0</v>
      </c>
      <c r="I673" s="103" t="b">
        <v>0</v>
      </c>
      <c r="J673" s="103" t="b">
        <v>0</v>
      </c>
      <c r="K673" s="103" t="b">
        <v>0</v>
      </c>
      <c r="L673" s="103" t="b">
        <v>0</v>
      </c>
    </row>
    <row r="674" spans="1:12" ht="15">
      <c r="A674" s="105" t="s">
        <v>890</v>
      </c>
      <c r="B674" s="103" t="s">
        <v>614</v>
      </c>
      <c r="C674" s="103">
        <v>2</v>
      </c>
      <c r="D674" s="107">
        <v>0.0009751340809361287</v>
      </c>
      <c r="E674" s="107">
        <v>3.0088130090520893</v>
      </c>
      <c r="F674" s="103" t="s">
        <v>334</v>
      </c>
      <c r="G674" s="103" t="b">
        <v>0</v>
      </c>
      <c r="H674" s="103" t="b">
        <v>0</v>
      </c>
      <c r="I674" s="103" t="b">
        <v>0</v>
      </c>
      <c r="J674" s="103" t="b">
        <v>0</v>
      </c>
      <c r="K674" s="103" t="b">
        <v>0</v>
      </c>
      <c r="L674" s="103" t="b">
        <v>0</v>
      </c>
    </row>
    <row r="675" spans="1:12" ht="15">
      <c r="A675" s="105" t="s">
        <v>614</v>
      </c>
      <c r="B675" s="103" t="s">
        <v>893</v>
      </c>
      <c r="C675" s="103">
        <v>2</v>
      </c>
      <c r="D675" s="107">
        <v>0.0009751340809361287</v>
      </c>
      <c r="E675" s="107">
        <v>2.832721749996408</v>
      </c>
      <c r="F675" s="103" t="s">
        <v>334</v>
      </c>
      <c r="G675" s="103" t="b">
        <v>0</v>
      </c>
      <c r="H675" s="103" t="b">
        <v>0</v>
      </c>
      <c r="I675" s="103" t="b">
        <v>0</v>
      </c>
      <c r="J675" s="103" t="b">
        <v>0</v>
      </c>
      <c r="K675" s="103" t="b">
        <v>0</v>
      </c>
      <c r="L675" s="103" t="b">
        <v>0</v>
      </c>
    </row>
    <row r="676" spans="1:12" ht="15">
      <c r="A676" s="105" t="s">
        <v>535</v>
      </c>
      <c r="B676" s="103" t="s">
        <v>633</v>
      </c>
      <c r="C676" s="103">
        <v>2</v>
      </c>
      <c r="D676" s="107">
        <v>0.0009751340809361287</v>
      </c>
      <c r="E676" s="107">
        <v>2.4347817413243704</v>
      </c>
      <c r="F676" s="103" t="s">
        <v>334</v>
      </c>
      <c r="G676" s="103" t="b">
        <v>0</v>
      </c>
      <c r="H676" s="103" t="b">
        <v>0</v>
      </c>
      <c r="I676" s="103" t="b">
        <v>0</v>
      </c>
      <c r="J676" s="103" t="b">
        <v>0</v>
      </c>
      <c r="K676" s="103" t="b">
        <v>0</v>
      </c>
      <c r="L676" s="103" t="b">
        <v>0</v>
      </c>
    </row>
    <row r="677" spans="1:12" ht="15">
      <c r="A677" s="105" t="s">
        <v>699</v>
      </c>
      <c r="B677" s="103" t="s">
        <v>490</v>
      </c>
      <c r="C677" s="103">
        <v>2</v>
      </c>
      <c r="D677" s="107">
        <v>0.0009751340809361287</v>
      </c>
      <c r="E677" s="107">
        <v>2.3556004952767458</v>
      </c>
      <c r="F677" s="103" t="s">
        <v>334</v>
      </c>
      <c r="G677" s="103" t="b">
        <v>0</v>
      </c>
      <c r="H677" s="103" t="b">
        <v>0</v>
      </c>
      <c r="I677" s="103" t="b">
        <v>0</v>
      </c>
      <c r="J677" s="103" t="b">
        <v>0</v>
      </c>
      <c r="K677" s="103" t="b">
        <v>0</v>
      </c>
      <c r="L677" s="103" t="b">
        <v>0</v>
      </c>
    </row>
    <row r="678" spans="1:12" ht="15">
      <c r="A678" s="105" t="s">
        <v>851</v>
      </c>
      <c r="B678" s="103" t="s">
        <v>1147</v>
      </c>
      <c r="C678" s="103">
        <v>2</v>
      </c>
      <c r="D678" s="107">
        <v>0.0009751340809361287</v>
      </c>
      <c r="E678" s="107">
        <v>2.832721749996408</v>
      </c>
      <c r="F678" s="103" t="s">
        <v>334</v>
      </c>
      <c r="G678" s="103" t="b">
        <v>0</v>
      </c>
      <c r="H678" s="103" t="b">
        <v>0</v>
      </c>
      <c r="I678" s="103" t="b">
        <v>0</v>
      </c>
      <c r="J678" s="103" t="b">
        <v>0</v>
      </c>
      <c r="K678" s="103" t="b">
        <v>0</v>
      </c>
      <c r="L678" s="103" t="b">
        <v>0</v>
      </c>
    </row>
    <row r="679" spans="1:12" ht="15">
      <c r="A679" s="105" t="s">
        <v>352</v>
      </c>
      <c r="B679" s="103" t="s">
        <v>375</v>
      </c>
      <c r="C679" s="103">
        <v>12</v>
      </c>
      <c r="D679" s="107">
        <v>0.008440093336373305</v>
      </c>
      <c r="E679" s="107">
        <v>1.358342826816181</v>
      </c>
      <c r="F679" s="103" t="s">
        <v>335</v>
      </c>
      <c r="G679" s="103" t="b">
        <v>0</v>
      </c>
      <c r="H679" s="103" t="b">
        <v>0</v>
      </c>
      <c r="I679" s="103" t="b">
        <v>0</v>
      </c>
      <c r="J679" s="103" t="b">
        <v>0</v>
      </c>
      <c r="K679" s="103" t="b">
        <v>0</v>
      </c>
      <c r="L679" s="103" t="b">
        <v>0</v>
      </c>
    </row>
    <row r="680" spans="1:12" ht="15">
      <c r="A680" s="105" t="s">
        <v>409</v>
      </c>
      <c r="B680" s="103" t="s">
        <v>483</v>
      </c>
      <c r="C680" s="103">
        <v>6</v>
      </c>
      <c r="D680" s="107">
        <v>0.004220046668186653</v>
      </c>
      <c r="E680" s="107">
        <v>1.7173647694578489</v>
      </c>
      <c r="F680" s="103" t="s">
        <v>335</v>
      </c>
      <c r="G680" s="103" t="b">
        <v>1</v>
      </c>
      <c r="H680" s="103" t="b">
        <v>0</v>
      </c>
      <c r="I680" s="103" t="b">
        <v>0</v>
      </c>
      <c r="J680" s="103" t="b">
        <v>0</v>
      </c>
      <c r="K680" s="103" t="b">
        <v>0</v>
      </c>
      <c r="L680" s="103" t="b">
        <v>0</v>
      </c>
    </row>
    <row r="681" spans="1:12" ht="15">
      <c r="A681" s="105" t="s">
        <v>375</v>
      </c>
      <c r="B681" s="103" t="s">
        <v>409</v>
      </c>
      <c r="C681" s="103">
        <v>4</v>
      </c>
      <c r="D681" s="107">
        <v>0.002813364445457768</v>
      </c>
      <c r="E681" s="107">
        <v>1.1822515677604997</v>
      </c>
      <c r="F681" s="103" t="s">
        <v>335</v>
      </c>
      <c r="G681" s="103" t="b">
        <v>0</v>
      </c>
      <c r="H681" s="103" t="b">
        <v>0</v>
      </c>
      <c r="I681" s="103" t="b">
        <v>0</v>
      </c>
      <c r="J681" s="103" t="b">
        <v>1</v>
      </c>
      <c r="K681" s="103" t="b">
        <v>0</v>
      </c>
      <c r="L681" s="103" t="b">
        <v>0</v>
      </c>
    </row>
    <row r="682" spans="1:12" ht="15">
      <c r="A682" s="105" t="s">
        <v>521</v>
      </c>
      <c r="B682" s="103" t="s">
        <v>444</v>
      </c>
      <c r="C682" s="103">
        <v>4</v>
      </c>
      <c r="D682" s="107">
        <v>0.002813364445457768</v>
      </c>
      <c r="E682" s="107">
        <v>1.6294095991027189</v>
      </c>
      <c r="F682" s="103" t="s">
        <v>335</v>
      </c>
      <c r="G682" s="103" t="b">
        <v>0</v>
      </c>
      <c r="H682" s="103" t="b">
        <v>0</v>
      </c>
      <c r="I682" s="103" t="b">
        <v>0</v>
      </c>
      <c r="J682" s="103" t="b">
        <v>0</v>
      </c>
      <c r="K682" s="103" t="b">
        <v>0</v>
      </c>
      <c r="L682" s="103" t="b">
        <v>0</v>
      </c>
    </row>
    <row r="683" spans="1:12" ht="15">
      <c r="A683" s="105" t="s">
        <v>493</v>
      </c>
      <c r="B683" s="103" t="s">
        <v>723</v>
      </c>
      <c r="C683" s="103">
        <v>3</v>
      </c>
      <c r="D683" s="107">
        <v>0.0021100233340933263</v>
      </c>
      <c r="E683" s="107">
        <v>1.6013808755024754</v>
      </c>
      <c r="F683" s="103" t="s">
        <v>335</v>
      </c>
      <c r="G683" s="103" t="b">
        <v>1</v>
      </c>
      <c r="H683" s="103" t="b">
        <v>0</v>
      </c>
      <c r="I683" s="103" t="b">
        <v>0</v>
      </c>
      <c r="J683" s="103" t="b">
        <v>0</v>
      </c>
      <c r="K683" s="103" t="b">
        <v>0</v>
      </c>
      <c r="L683" s="103" t="b">
        <v>0</v>
      </c>
    </row>
    <row r="684" spans="1:12" ht="15">
      <c r="A684" s="105" t="s">
        <v>700</v>
      </c>
      <c r="B684" s="103" t="s">
        <v>1299</v>
      </c>
      <c r="C684" s="103">
        <v>2</v>
      </c>
      <c r="D684" s="107">
        <v>0.001406682222728884</v>
      </c>
      <c r="E684" s="107">
        <v>2.1522883443830563</v>
      </c>
      <c r="F684" s="103" t="s">
        <v>335</v>
      </c>
      <c r="G684" s="103" t="b">
        <v>0</v>
      </c>
      <c r="H684" s="103" t="b">
        <v>0</v>
      </c>
      <c r="I684" s="103" t="b">
        <v>0</v>
      </c>
      <c r="J684" s="103" t="b">
        <v>0</v>
      </c>
      <c r="K684" s="103" t="b">
        <v>0</v>
      </c>
      <c r="L684" s="103" t="b">
        <v>0</v>
      </c>
    </row>
    <row r="685" spans="1:12" ht="15">
      <c r="A685" s="105" t="s">
        <v>450</v>
      </c>
      <c r="B685" s="103" t="s">
        <v>493</v>
      </c>
      <c r="C685" s="103">
        <v>2</v>
      </c>
      <c r="D685" s="107">
        <v>0.001406682222728884</v>
      </c>
      <c r="E685" s="107">
        <v>1.7843115590884622</v>
      </c>
      <c r="F685" s="103" t="s">
        <v>335</v>
      </c>
      <c r="G685" s="103" t="b">
        <v>0</v>
      </c>
      <c r="H685" s="103" t="b">
        <v>0</v>
      </c>
      <c r="I685" s="103" t="b">
        <v>0</v>
      </c>
      <c r="J685" s="103" t="b">
        <v>1</v>
      </c>
      <c r="K685" s="103" t="b">
        <v>0</v>
      </c>
      <c r="L685" s="103" t="b">
        <v>0</v>
      </c>
    </row>
    <row r="686" spans="1:12" ht="15">
      <c r="A686" s="105" t="s">
        <v>483</v>
      </c>
      <c r="B686" s="103" t="s">
        <v>521</v>
      </c>
      <c r="C686" s="103">
        <v>2</v>
      </c>
      <c r="D686" s="107">
        <v>0.001406682222728884</v>
      </c>
      <c r="E686" s="107">
        <v>1.483281563424481</v>
      </c>
      <c r="F686" s="103" t="s">
        <v>335</v>
      </c>
      <c r="G686" s="103" t="b">
        <v>0</v>
      </c>
      <c r="H686" s="103" t="b">
        <v>0</v>
      </c>
      <c r="I686" s="103" t="b">
        <v>0</v>
      </c>
      <c r="J686" s="103" t="b">
        <v>0</v>
      </c>
      <c r="K686" s="103" t="b">
        <v>0</v>
      </c>
      <c r="L686" s="103" t="b">
        <v>0</v>
      </c>
    </row>
    <row r="687" spans="1:12" ht="15">
      <c r="A687" s="105" t="s">
        <v>383</v>
      </c>
      <c r="B687" s="103" t="s">
        <v>545</v>
      </c>
      <c r="C687" s="103">
        <v>2</v>
      </c>
      <c r="D687" s="107">
        <v>0.001406682222728884</v>
      </c>
      <c r="E687" s="107">
        <v>2.0273496077747564</v>
      </c>
      <c r="F687" s="103" t="s">
        <v>335</v>
      </c>
      <c r="G687" s="103" t="b">
        <v>0</v>
      </c>
      <c r="H687" s="103" t="b">
        <v>0</v>
      </c>
      <c r="I687" s="103" t="b">
        <v>0</v>
      </c>
      <c r="J687" s="103" t="b">
        <v>0</v>
      </c>
      <c r="K687" s="103" t="b">
        <v>0</v>
      </c>
      <c r="L687" s="103" t="b">
        <v>0</v>
      </c>
    </row>
    <row r="688" spans="1:12" ht="15">
      <c r="A688" s="105" t="s">
        <v>483</v>
      </c>
      <c r="B688" s="103" t="s">
        <v>444</v>
      </c>
      <c r="C688" s="103">
        <v>2</v>
      </c>
      <c r="D688" s="107">
        <v>0.001406682222728884</v>
      </c>
      <c r="E688" s="107">
        <v>1.0853415547524432</v>
      </c>
      <c r="F688" s="103" t="s">
        <v>335</v>
      </c>
      <c r="G688" s="103" t="b">
        <v>0</v>
      </c>
      <c r="H688" s="103" t="b">
        <v>0</v>
      </c>
      <c r="I688" s="103" t="b">
        <v>0</v>
      </c>
      <c r="J688" s="103" t="b">
        <v>0</v>
      </c>
      <c r="K688" s="103" t="b">
        <v>0</v>
      </c>
      <c r="L688" s="103" t="b">
        <v>0</v>
      </c>
    </row>
    <row r="689" spans="1:12" ht="15">
      <c r="A689" s="105" t="s">
        <v>888</v>
      </c>
      <c r="B689" s="103" t="s">
        <v>415</v>
      </c>
      <c r="C689" s="103">
        <v>2</v>
      </c>
      <c r="D689" s="107">
        <v>0.001406682222728884</v>
      </c>
      <c r="E689" s="107">
        <v>2.1522883443830563</v>
      </c>
      <c r="F689" s="103" t="s">
        <v>335</v>
      </c>
      <c r="G689" s="103" t="b">
        <v>0</v>
      </c>
      <c r="H689" s="103" t="b">
        <v>0</v>
      </c>
      <c r="I689" s="103" t="b">
        <v>0</v>
      </c>
      <c r="J689" s="103" t="b">
        <v>0</v>
      </c>
      <c r="K689" s="103" t="b">
        <v>0</v>
      </c>
      <c r="L689" s="103" t="b">
        <v>0</v>
      </c>
    </row>
    <row r="690" spans="1:12" ht="15">
      <c r="A690" s="105" t="s">
        <v>352</v>
      </c>
      <c r="B690" s="103" t="s">
        <v>486</v>
      </c>
      <c r="C690" s="103">
        <v>2</v>
      </c>
      <c r="D690" s="107">
        <v>0.001406682222728884</v>
      </c>
      <c r="E690" s="107">
        <v>1.3071903043687996</v>
      </c>
      <c r="F690" s="103" t="s">
        <v>335</v>
      </c>
      <c r="G690" s="103" t="b">
        <v>0</v>
      </c>
      <c r="H690" s="103" t="b">
        <v>0</v>
      </c>
      <c r="I690" s="103" t="b">
        <v>0</v>
      </c>
      <c r="J690" s="103" t="b">
        <v>0</v>
      </c>
      <c r="K690" s="103" t="b">
        <v>0</v>
      </c>
      <c r="L690" s="10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2021-10-13T17:07:42Z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